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omments2.xml" ContentType="application/vnd.openxmlformats-officedocument.spreadsheetml.comments+xml"/>
  <Override PartName="/xl/comments3.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codeName="ThisWorkbook" defaultThemeVersion="166925"/>
  <mc:AlternateContent xmlns:mc="http://schemas.openxmlformats.org/markup-compatibility/2006">
    <mc:Choice Requires="x15">
      <x15ac:absPath xmlns:x15ac="http://schemas.microsoft.com/office/spreadsheetml/2010/11/ac" url="https://statoilsrm-my.sharepoint.com/personal/krsom_equinor_com/Documents/9. Ergonomi/"/>
    </mc:Choice>
  </mc:AlternateContent>
  <xr:revisionPtr revIDLastSave="0" documentId="8_{39F2E923-64C0-46D0-87C5-D90288BECE8D}" xr6:coauthVersionLast="47" xr6:coauthVersionMax="47" xr10:uidLastSave="{00000000-0000-0000-0000-000000000000}"/>
  <bookViews>
    <workbookView xWindow="-120" yWindow="-120" windowWidth="29040" windowHeight="15840" activeTab="1" xr2:uid="{00000000-000D-0000-FFFF-FFFF00000000}"/>
  </bookViews>
  <sheets>
    <sheet name="Innhold" sheetId="5" r:id="rId1"/>
    <sheet name="1. Risikovurdering ventil" sheetId="2" r:id="rId2"/>
    <sheet name="2. REBA" sheetId="1" r:id="rId3"/>
    <sheet name="3. Sjekkliste design" sheetId="3" r:id="rId4"/>
    <sheet name="Recommendations &amp; Req." sheetId="7" r:id="rId5"/>
    <sheet name="Validation" sheetId="6" state="hidden" r:id="rId6"/>
  </sheets>
  <definedNames>
    <definedName name="_xlnm._FilterDatabase" localSheetId="1" hidden="1">'1. Risikovurdering ventil'!$B$10:$BK$10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H14" i="2" l="1"/>
  <c r="L14" i="2" s="1"/>
  <c r="AR14" i="2"/>
  <c r="AN14" i="2"/>
  <c r="AM14" i="2"/>
  <c r="AK14" i="2"/>
  <c r="AJ14" i="2"/>
  <c r="AH14" i="2"/>
  <c r="AF14" i="2"/>
  <c r="AD14" i="2"/>
  <c r="AB14" i="2"/>
  <c r="X14" i="2"/>
  <c r="Y14" i="2" s="1"/>
  <c r="W14" i="2"/>
  <c r="U14" i="2"/>
  <c r="S14" i="2"/>
  <c r="BC14" i="2" s="1"/>
  <c r="BD14" i="2" s="1"/>
  <c r="AH12" i="2"/>
  <c r="AH13" i="2"/>
  <c r="AH15" i="2"/>
  <c r="AH16" i="2"/>
  <c r="AH17" i="2"/>
  <c r="AH18" i="2"/>
  <c r="AH19" i="2"/>
  <c r="AH20" i="2"/>
  <c r="AH11" i="2"/>
  <c r="AP14" i="2" l="1"/>
  <c r="AO14" i="2"/>
  <c r="AR13" i="2"/>
  <c r="AR15" i="2"/>
  <c r="AR16" i="2"/>
  <c r="AR17" i="2"/>
  <c r="AR18" i="2"/>
  <c r="AR19" i="2"/>
  <c r="AR20" i="2"/>
  <c r="AR21" i="2"/>
  <c r="AR22" i="2"/>
  <c r="AR23" i="2"/>
  <c r="AR24" i="2"/>
  <c r="AR25" i="2"/>
  <c r="AQ14" i="2" l="1"/>
  <c r="BH12" i="2"/>
  <c r="L12" i="2" s="1"/>
  <c r="BH13" i="2"/>
  <c r="BH15" i="2"/>
  <c r="BH16" i="2"/>
  <c r="BH17" i="2"/>
  <c r="BH18" i="2"/>
  <c r="BH19" i="2"/>
  <c r="BH20" i="2"/>
  <c r="BH21" i="2"/>
  <c r="BH22" i="2"/>
  <c r="BH23" i="2"/>
  <c r="BH24" i="2"/>
  <c r="BH25" i="2"/>
  <c r="BH11" i="2"/>
  <c r="L11" i="2" s="1"/>
  <c r="AR12" i="2" l="1"/>
  <c r="AN12" i="2" l="1"/>
  <c r="AN13" i="2"/>
  <c r="AN15" i="2"/>
  <c r="AN16" i="2"/>
  <c r="AN17" i="2"/>
  <c r="AN18" i="2"/>
  <c r="AN19" i="2"/>
  <c r="AN20" i="2"/>
  <c r="AN21" i="2"/>
  <c r="AN22" i="2"/>
  <c r="AN23" i="2"/>
  <c r="AN24" i="2"/>
  <c r="AN25" i="2"/>
  <c r="AN11" i="2"/>
  <c r="AM11" i="2"/>
  <c r="AM12" i="2"/>
  <c r="AM13" i="2"/>
  <c r="AM15" i="2"/>
  <c r="AM16" i="2"/>
  <c r="AM17" i="2"/>
  <c r="AM18" i="2"/>
  <c r="AM19" i="2"/>
  <c r="AM20" i="2"/>
  <c r="AM21" i="2"/>
  <c r="AM22" i="2"/>
  <c r="AM23" i="2"/>
  <c r="AM24" i="2"/>
  <c r="AM25" i="2"/>
  <c r="AJ11" i="2"/>
  <c r="AK12" i="2"/>
  <c r="AK13" i="2"/>
  <c r="AK15" i="2"/>
  <c r="AK16" i="2"/>
  <c r="AK17" i="2"/>
  <c r="AK18" i="2"/>
  <c r="AK19" i="2"/>
  <c r="AK20" i="2"/>
  <c r="AK21" i="2"/>
  <c r="AK22" i="2"/>
  <c r="AK23" i="2"/>
  <c r="AK24" i="2"/>
  <c r="AK25" i="2"/>
  <c r="AK11" i="2"/>
  <c r="AJ12" i="2"/>
  <c r="AJ13" i="2"/>
  <c r="AJ15" i="2"/>
  <c r="AJ16" i="2"/>
  <c r="AJ17" i="2"/>
  <c r="AJ18" i="2"/>
  <c r="AJ19" i="2"/>
  <c r="AJ20" i="2"/>
  <c r="AJ21" i="2"/>
  <c r="AJ22" i="2"/>
  <c r="AJ23" i="2"/>
  <c r="AJ24" i="2"/>
  <c r="AJ25" i="2"/>
  <c r="X12" i="2" l="1"/>
  <c r="Y12" i="2" s="1"/>
  <c r="X13" i="2"/>
  <c r="Y13" i="2" s="1"/>
  <c r="AO13" i="2" s="1"/>
  <c r="X15" i="2"/>
  <c r="Y15" i="2" s="1"/>
  <c r="AO15" i="2" s="1"/>
  <c r="X16" i="2"/>
  <c r="Y16" i="2" s="1"/>
  <c r="AO16" i="2" s="1"/>
  <c r="X17" i="2"/>
  <c r="Y17" i="2" s="1"/>
  <c r="AO17" i="2" s="1"/>
  <c r="X18" i="2"/>
  <c r="Y18" i="2" s="1"/>
  <c r="AO18" i="2" s="1"/>
  <c r="X19" i="2"/>
  <c r="Y19" i="2" s="1"/>
  <c r="AO19" i="2" s="1"/>
  <c r="X20" i="2"/>
  <c r="Y20" i="2" s="1"/>
  <c r="AO20" i="2" s="1"/>
  <c r="X21" i="2"/>
  <c r="Y21" i="2" s="1"/>
  <c r="AO21" i="2" s="1"/>
  <c r="X22" i="2"/>
  <c r="Y22" i="2" s="1"/>
  <c r="AO22" i="2" s="1"/>
  <c r="X23" i="2"/>
  <c r="Y23" i="2" s="1"/>
  <c r="AO23" i="2" s="1"/>
  <c r="X24" i="2"/>
  <c r="Y24" i="2" s="1"/>
  <c r="AO24" i="2" s="1"/>
  <c r="X25" i="2"/>
  <c r="Y25" i="2" s="1"/>
  <c r="AO25" i="2" s="1"/>
  <c r="X11" i="2"/>
  <c r="Y11" i="2" s="1"/>
  <c r="AO12" i="2" l="1"/>
  <c r="AP12" i="2"/>
  <c r="AO11" i="2"/>
  <c r="AP11" i="2"/>
  <c r="AP18" i="2"/>
  <c r="AQ18" i="2" s="1"/>
  <c r="AP25" i="2"/>
  <c r="AQ25" i="2" s="1"/>
  <c r="AP17" i="2"/>
  <c r="AQ17" i="2" s="1"/>
  <c r="AP24" i="2"/>
  <c r="AQ24" i="2" s="1"/>
  <c r="AP16" i="2"/>
  <c r="AQ16" i="2" s="1"/>
  <c r="AP19" i="2"/>
  <c r="AQ19" i="2" s="1"/>
  <c r="AP23" i="2"/>
  <c r="AQ23" i="2" s="1"/>
  <c r="AP15" i="2"/>
  <c r="AQ15" i="2" s="1"/>
  <c r="AP22" i="2"/>
  <c r="AQ22" i="2" s="1"/>
  <c r="AP21" i="2"/>
  <c r="AP13" i="2"/>
  <c r="AQ13" i="2" s="1"/>
  <c r="AP20" i="2"/>
  <c r="AQ20" i="2" s="1"/>
  <c r="AR11" i="2"/>
  <c r="AQ12" i="2" l="1"/>
  <c r="AQ11" i="2"/>
  <c r="AQ21" i="2"/>
  <c r="W12" i="2"/>
  <c r="W13" i="2"/>
  <c r="W15" i="2"/>
  <c r="W16" i="2"/>
  <c r="W17" i="2"/>
  <c r="W18" i="2"/>
  <c r="W19" i="2"/>
  <c r="W20" i="2"/>
  <c r="W21" i="2"/>
  <c r="W22" i="2"/>
  <c r="W23" i="2"/>
  <c r="W24" i="2"/>
  <c r="W25" i="2"/>
  <c r="W11" i="2"/>
  <c r="AE18" i="1" l="1"/>
  <c r="P32" i="1" l="1"/>
  <c r="AE34" i="1" s="1"/>
  <c r="P4" i="1" l="1"/>
  <c r="P11" i="1" l="1"/>
  <c r="P7" i="1"/>
  <c r="AE12" i="1" s="1"/>
  <c r="P40" i="1" l="1"/>
  <c r="AE42" i="1" s="1"/>
  <c r="P28" i="1"/>
  <c r="P24" i="1"/>
  <c r="P20" i="1"/>
  <c r="P16" i="1"/>
  <c r="E38" i="1" s="1"/>
  <c r="AE28" i="1" l="1"/>
  <c r="K38" i="1" l="1"/>
  <c r="P38" i="1" s="1"/>
  <c r="T38" i="1" s="1"/>
  <c r="AF13" i="2" l="1"/>
  <c r="AF15" i="2"/>
  <c r="AF16" i="2"/>
  <c r="AF17" i="2"/>
  <c r="AF18" i="2"/>
  <c r="AF19" i="2"/>
  <c r="AF20" i="2"/>
  <c r="AF21" i="2"/>
  <c r="AF22" i="2"/>
  <c r="AF23" i="2"/>
  <c r="AF24" i="2"/>
  <c r="AF25" i="2"/>
  <c r="AD13" i="2"/>
  <c r="AD15" i="2"/>
  <c r="AD16" i="2"/>
  <c r="AD17" i="2"/>
  <c r="AD18" i="2"/>
  <c r="AD19" i="2"/>
  <c r="AD20" i="2"/>
  <c r="AD21" i="2"/>
  <c r="AD22" i="2"/>
  <c r="AD23" i="2"/>
  <c r="AD24" i="2"/>
  <c r="AD25" i="2"/>
  <c r="AB13" i="2"/>
  <c r="AB15" i="2"/>
  <c r="AB16" i="2"/>
  <c r="AB17" i="2"/>
  <c r="AB18" i="2"/>
  <c r="AB19" i="2"/>
  <c r="AB20" i="2"/>
  <c r="AB21" i="2"/>
  <c r="AB22" i="2"/>
  <c r="AB23" i="2"/>
  <c r="AB24" i="2"/>
  <c r="AB25" i="2"/>
  <c r="BF21" i="2"/>
  <c r="BF22" i="2"/>
  <c r="BF23" i="2"/>
  <c r="BF24" i="2"/>
  <c r="BF25" i="2"/>
  <c r="U12" i="2"/>
  <c r="U13" i="2"/>
  <c r="U15" i="2"/>
  <c r="U16" i="2"/>
  <c r="U17" i="2"/>
  <c r="U18" i="2"/>
  <c r="U19" i="2"/>
  <c r="U20" i="2"/>
  <c r="U21" i="2"/>
  <c r="U22" i="2"/>
  <c r="U23" i="2"/>
  <c r="U24" i="2"/>
  <c r="U25" i="2"/>
  <c r="S12" i="2"/>
  <c r="BC12" i="2" s="1"/>
  <c r="S13" i="2"/>
  <c r="S15" i="2"/>
  <c r="BC15" i="2" s="1"/>
  <c r="S16" i="2"/>
  <c r="BC16" i="2" s="1"/>
  <c r="S17" i="2"/>
  <c r="S18" i="2"/>
  <c r="BC18" i="2" s="1"/>
  <c r="S19" i="2"/>
  <c r="S20" i="2"/>
  <c r="BC20" i="2" s="1"/>
  <c r="S21" i="2"/>
  <c r="BC13" i="2" l="1"/>
  <c r="BC19" i="2"/>
  <c r="BC17" i="2"/>
  <c r="BD17" i="2" s="1"/>
  <c r="BD12" i="2"/>
  <c r="BC21" i="2"/>
  <c r="BD21" i="2" s="1"/>
  <c r="BD13" i="2"/>
  <c r="BD19" i="2"/>
  <c r="BD18" i="2"/>
  <c r="BD16" i="2"/>
  <c r="BD15" i="2"/>
  <c r="BD20" i="2"/>
  <c r="L25" i="2" l="1"/>
  <c r="S25" i="2"/>
  <c r="BC25" i="2" s="1"/>
  <c r="L24" i="2"/>
  <c r="S24" i="2"/>
  <c r="BC24" i="2" s="1"/>
  <c r="L23" i="2"/>
  <c r="S23" i="2"/>
  <c r="BC23" i="2" s="1"/>
  <c r="L22" i="2"/>
  <c r="S22" i="2"/>
  <c r="BC22" i="2" s="1"/>
  <c r="L21" i="2"/>
  <c r="L20" i="2"/>
  <c r="L19" i="2"/>
  <c r="L18" i="2"/>
  <c r="L17" i="2"/>
  <c r="L16" i="2"/>
  <c r="L15" i="2"/>
  <c r="L13" i="2"/>
  <c r="U11" i="2"/>
  <c r="S11" i="2"/>
  <c r="BC11" i="2" s="1"/>
  <c r="BD11" i="2" l="1"/>
  <c r="BD25" i="2"/>
  <c r="BD24" i="2"/>
  <c r="BD23" i="2"/>
  <c r="BD22" i="2"/>
  <c r="O47" i="1" l="1"/>
  <c r="P47" i="1" s="1"/>
  <c r="AE44" i="1" l="1"/>
  <c r="O45"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Kristin Sommer</author>
  </authors>
  <commentList>
    <comment ref="M8" authorId="0" shapeId="0" xr:uid="{74B6F672-F0E7-4883-85E5-5E4E9DB93E6E}">
      <text>
        <r>
          <rPr>
            <sz val="9"/>
            <color indexed="81"/>
            <rFont val="Tahoma"/>
            <family val="2"/>
          </rPr>
          <t xml:space="preserve">Er ventilen sikkerhetskritisk og/ eller hyppig i bruk? Fyll inn JA eller NEI basert på listen under: 
1. Ventiler som er avgjørende for produksjon, prosessikkerhet eller integritet
2. Spesielt store ventiler (&gt; 700 mm)
3. Motoriserte ventiler med høy feil-rate kombinert med behov for hurtig korrigerende tiltak 
4. Ventiler som benyttes i vedlikehold eller under produksjon, der feil-rate er ukjent og/ eller ikke pålitelig 
5. Ventiler, som gir store konsekvenser ved evt. feil (eksempelvis shut down, skade på utstyr og mennesker)
6. Ventiler, der vedlikeholdshyppighet og inspeksjon stort sett er på daglig basis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Kristin Sommer</author>
  </authors>
  <commentList>
    <comment ref="R4" authorId="0" shapeId="0" xr:uid="{00000000-0006-0000-0200-000001000000}">
      <text/>
    </comment>
    <comment ref="R6" authorId="0" shapeId="0" xr:uid="{00000000-0006-0000-0200-000002000000}">
      <text>
        <r>
          <rPr>
            <sz val="9"/>
            <color indexed="81"/>
            <rFont val="Tahoma"/>
            <family val="2"/>
          </rPr>
          <t xml:space="preserve">
</t>
        </r>
      </text>
    </comment>
    <comment ref="Q8" authorId="0" shapeId="0" xr:uid="{00000000-0006-0000-0200-000003000000}">
      <text>
        <r>
          <rPr>
            <sz val="9"/>
            <color indexed="81"/>
            <rFont val="Tahoma"/>
            <family val="2"/>
          </rPr>
          <t xml:space="preserve">
</t>
        </r>
      </text>
    </comment>
    <comment ref="AE12" authorId="0" shapeId="0" xr:uid="{00000000-0006-0000-0200-000004000000}">
      <text/>
    </comment>
    <comment ref="Q17" authorId="0" shapeId="0" xr:uid="{00000000-0006-0000-0200-000005000000}">
      <text/>
    </comment>
    <comment ref="S20" authorId="0" shapeId="0" xr:uid="{00000000-0006-0000-0200-000006000000}">
      <text>
        <r>
          <rPr>
            <sz val="9"/>
            <color indexed="81"/>
            <rFont val="Tahoma"/>
            <family val="2"/>
          </rPr>
          <t xml:space="preserve">
</t>
        </r>
      </text>
    </comment>
    <comment ref="S22" authorId="0" shapeId="0" xr:uid="{00000000-0006-0000-0200-000007000000}">
      <text/>
    </comment>
    <comment ref="Q24" authorId="0" shapeId="0" xr:uid="{00000000-0006-0000-0200-000008000000}">
      <text>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Jane Helén Tangen</author>
  </authors>
  <commentList>
    <comment ref="E13" authorId="0" shapeId="0" xr:uid="{00000000-0006-0000-0300-000001000000}">
      <text>
        <r>
          <rPr>
            <sz val="9"/>
            <color indexed="81"/>
            <rFont val="Tahoma"/>
            <family val="2"/>
          </rPr>
          <t>Forventet Åpningskraft: 
Fyll inn i Newton</t>
        </r>
      </text>
    </comment>
  </commentList>
</comments>
</file>

<file path=xl/sharedStrings.xml><?xml version="1.0" encoding="utf-8"?>
<sst xmlns="http://schemas.openxmlformats.org/spreadsheetml/2006/main" count="358" uniqueCount="306">
  <si>
    <t>Table A</t>
  </si>
  <si>
    <t>Neck</t>
  </si>
  <si>
    <t>Legs</t>
  </si>
  <si>
    <t>Trunk Posture Score</t>
  </si>
  <si>
    <t>Table B</t>
  </si>
  <si>
    <t>Lower Arm</t>
  </si>
  <si>
    <t>Wrist</t>
  </si>
  <si>
    <t>Upper Arm Score</t>
  </si>
  <si>
    <t>Neck/ Trunck/ Legs</t>
  </si>
  <si>
    <t>Force</t>
  </si>
  <si>
    <t>Score A (score form table A +load/force score)</t>
  </si>
  <si>
    <t>Table C</t>
  </si>
  <si>
    <t>Score B, (table B value + coupling score)</t>
  </si>
  <si>
    <t>Lower Arm/ Upper Arm/ Wrist</t>
  </si>
  <si>
    <t xml:space="preserve">Force: </t>
  </si>
  <si>
    <t>Total Neck, Legs, Trunk:</t>
  </si>
  <si>
    <t xml:space="preserve">Total Lower arm, Wrist, Upper Arm:  </t>
  </si>
  <si>
    <t>REBA SCORE:</t>
  </si>
  <si>
    <t>REBA Score</t>
  </si>
  <si>
    <t>Risk Level</t>
  </si>
  <si>
    <t>Action</t>
  </si>
  <si>
    <t>Negligable</t>
  </si>
  <si>
    <t>None necessary</t>
  </si>
  <si>
    <t xml:space="preserve"> 2 - 3</t>
  </si>
  <si>
    <t>Low</t>
  </si>
  <si>
    <t>May be necessary</t>
  </si>
  <si>
    <t xml:space="preserve"> 4 - 7</t>
  </si>
  <si>
    <t>Medium</t>
  </si>
  <si>
    <t>Necessary</t>
  </si>
  <si>
    <t xml:space="preserve"> 8 - 10</t>
  </si>
  <si>
    <t>High</t>
  </si>
  <si>
    <t>Necessary soon</t>
  </si>
  <si>
    <t>Very High</t>
  </si>
  <si>
    <t>Necessary now</t>
  </si>
  <si>
    <t>&lt;5 kg</t>
  </si>
  <si>
    <t>5-10 kg</t>
  </si>
  <si>
    <t>Total Coupling:</t>
  </si>
  <si>
    <t xml:space="preserve">Total Activity: </t>
  </si>
  <si>
    <t xml:space="preserve">Static, repetition, posture: </t>
  </si>
  <si>
    <t xml:space="preserve">Force/ Load Score: </t>
  </si>
  <si>
    <t>Total Force:</t>
  </si>
  <si>
    <t>Score A = Tabel A + Load:</t>
  </si>
  <si>
    <t>Score B= Posture score B (arm og hånd) + coupling:</t>
  </si>
  <si>
    <t>Table C score= Score A + Score B:</t>
  </si>
  <si>
    <t>Final REBA Score= Table C score + Activity:</t>
  </si>
  <si>
    <t xml:space="preserve"> 11+</t>
  </si>
  <si>
    <t xml:space="preserve">Auto-sum: </t>
  </si>
  <si>
    <t xml:space="preserve"> Risk and action:</t>
  </si>
  <si>
    <t>&gt;10 kg</t>
  </si>
  <si>
    <t xml:space="preserve">Highest Risk Factor: </t>
  </si>
  <si>
    <t xml:space="preserve">Total: </t>
  </si>
  <si>
    <t xml:space="preserve"> </t>
  </si>
  <si>
    <t>Ergonomisk risikovurdering av manuelt betjente ventiler</t>
  </si>
  <si>
    <t>Installasjon:</t>
  </si>
  <si>
    <t>Område</t>
  </si>
  <si>
    <t>Yrkesgruppe</t>
  </si>
  <si>
    <t>Tag.nr</t>
  </si>
  <si>
    <t>Ant.personer</t>
  </si>
  <si>
    <t>Horisontal ventil
høyde [mm]</t>
  </si>
  <si>
    <t>Lovkrav risiko</t>
  </si>
  <si>
    <t>Vertikal ventil høyde [mm]</t>
  </si>
  <si>
    <t>Grep [1-3]</t>
  </si>
  <si>
    <t>Omdreininger</t>
  </si>
  <si>
    <t>Rekkevidde</t>
  </si>
  <si>
    <t>Arbeidsområde</t>
  </si>
  <si>
    <t>Avstand hindring</t>
  </si>
  <si>
    <t>Vekt på ventil
[kg]</t>
  </si>
  <si>
    <t>Material-håndtering</t>
  </si>
  <si>
    <t>Lovkrav grensesnitt (Avik eller ikke)</t>
  </si>
  <si>
    <t xml:space="preserve">Begrunnelse for total-vurdering, hva bør prioriteres videre?
</t>
  </si>
  <si>
    <t xml:space="preserve">Anbefalte tiltak </t>
  </si>
  <si>
    <t>Ja</t>
  </si>
  <si>
    <t>&lt;=26Nm med god plassering og vinkel (1)</t>
  </si>
  <si>
    <t>&lt;=25Nm med god plassering og vinkel (1)</t>
  </si>
  <si>
    <t>Not assesed</t>
  </si>
  <si>
    <t>&gt;=57Nm (3)</t>
  </si>
  <si>
    <t>&gt;=39Nm (3)</t>
  </si>
  <si>
    <t>0</t>
  </si>
  <si>
    <t>Design sjekkliste</t>
  </si>
  <si>
    <t>Maks åpningskraft</t>
  </si>
  <si>
    <t>Maks vedlikeholdskraft</t>
  </si>
  <si>
    <t>REBA</t>
  </si>
  <si>
    <t>Sikkerhetskritisk</t>
  </si>
  <si>
    <t>Totalvurdering</t>
  </si>
  <si>
    <t>Nei</t>
  </si>
  <si>
    <t>1 Neglible risk</t>
  </si>
  <si>
    <t>2 Low risk, change may be needed</t>
  </si>
  <si>
    <t>3 Low risk, change may be needed</t>
  </si>
  <si>
    <t>4 Medium risk, further investigation, change soon</t>
  </si>
  <si>
    <t>5 Medium risk, further investigation, change soon</t>
  </si>
  <si>
    <t>6 Medium risk, further investigation, change soon</t>
  </si>
  <si>
    <t>7 Medium risk, further investigation, change soon</t>
  </si>
  <si>
    <t>8 High risk, investigate and implement change</t>
  </si>
  <si>
    <t>Sjekkliste med arbeidsmiljøvurderinger knyttet til valg av utstyr/ design av nye ventiler</t>
  </si>
  <si>
    <t xml:space="preserve">Modifikasjon: </t>
  </si>
  <si>
    <t>Anbefalinger fra arbeidsmiljøavdelingen:</t>
  </si>
  <si>
    <t>Ventilspesifikasjoner:</t>
  </si>
  <si>
    <t>Kuleventiler/ håndtak er å foretrekke fremfor ventilratt</t>
  </si>
  <si>
    <t>Vertikalstilte ratt er å foretrekke fremfor horisontalt</t>
  </si>
  <si>
    <t>Store ventilratt er å foretrekke fremfor små</t>
  </si>
  <si>
    <t>Aktuator bør vurderes opp mot hyppighet og kraftbruk (ikke bare varighet/ antall turn)</t>
  </si>
  <si>
    <t>HUSK: Det er ikke gunstig med kraft tett opp til kapasitet – økt potensial for skade.</t>
  </si>
  <si>
    <t>DESIGN skal ta hensyn til den svakeste av potensielle brukere. 95% av kvinnene skal greie å operere ventilen, også ut fra områdeforhold/ sensongvariasjon.</t>
  </si>
  <si>
    <t>Spesifikasjoner</t>
  </si>
  <si>
    <t xml:space="preserve">Designvalg </t>
  </si>
  <si>
    <t xml:space="preserve">Kraftbruk </t>
  </si>
  <si>
    <t>Materialhåndtering</t>
  </si>
  <si>
    <t>Anbefaling</t>
  </si>
  <si>
    <t xml:space="preserve">Ventil 
(område, TAG): </t>
  </si>
  <si>
    <r>
      <t xml:space="preserve">Eliminasjon:
</t>
    </r>
    <r>
      <rPr>
        <sz val="11"/>
        <color theme="1"/>
        <rFont val="Arial"/>
        <family val="2"/>
      </rPr>
      <t>Er det vurdert om ventilen kan fjernstyres, automatiseres?</t>
    </r>
  </si>
  <si>
    <r>
      <t xml:space="preserve">Substitusjon/ Tekniske løsninger:
</t>
    </r>
    <r>
      <rPr>
        <sz val="11"/>
        <color theme="1"/>
        <rFont val="Arial"/>
        <family val="2"/>
      </rPr>
      <t xml:space="preserve">Er arbeidstakers helserisiko vurdert i forhold til valg av utstyr? 
Kan helserisiko reduseres med andre typer ventiler? </t>
    </r>
  </si>
  <si>
    <r>
      <rPr>
        <b/>
        <sz val="11"/>
        <color theme="1"/>
        <rFont val="Arial"/>
        <family val="2"/>
      </rPr>
      <t>Kapasitet:</t>
    </r>
    <r>
      <rPr>
        <sz val="11"/>
        <color theme="1"/>
        <rFont val="Arial"/>
        <family val="2"/>
      </rPr>
      <t xml:space="preserve">
Har designendring inkludert fokus på operatørens kapasitet?</t>
    </r>
  </si>
  <si>
    <t>Frekvens på vedlikehold/
demontering
[mnd]</t>
  </si>
  <si>
    <r>
      <t xml:space="preserve">Kartlegginger: </t>
    </r>
    <r>
      <rPr>
        <sz val="11"/>
        <color theme="1"/>
        <rFont val="Arial"/>
        <family val="2"/>
      </rPr>
      <t>Er det planlagt noen arbeidsmiljø-kartlegginger knyttet til modifikasjonen?</t>
    </r>
  </si>
  <si>
    <t>Formål</t>
  </si>
  <si>
    <t>Nr.</t>
  </si>
  <si>
    <t>Behov for ergonomisk risikovurdering (REBA)</t>
  </si>
  <si>
    <t>Rapid Entire Body Assessment (REBA) Risk Assessment</t>
  </si>
  <si>
    <t>Newton</t>
  </si>
  <si>
    <t>Nm</t>
  </si>
  <si>
    <t xml:space="preserve">Date: </t>
  </si>
  <si>
    <t xml:space="preserve">Location/ Asset: </t>
  </si>
  <si>
    <t xml:space="preserve">Work task: </t>
  </si>
  <si>
    <t xml:space="preserve">Ergonomist: </t>
  </si>
  <si>
    <t>Varighet (Min)</t>
  </si>
  <si>
    <t xml:space="preserve">Comments &amp; recommendations: </t>
  </si>
  <si>
    <t>Størrelse ratt</t>
  </si>
  <si>
    <t>Anslått Frekvens</t>
  </si>
  <si>
    <t>Anslått Varighet</t>
  </si>
  <si>
    <t>Anslått Kraftbruk</t>
  </si>
  <si>
    <t xml:space="preserve">Dette risikovurderingsverktøyet er delt inn i følgende faner: </t>
  </si>
  <si>
    <t>1. Risk Assessment i operasjon (Grovvurdering av alle ventiler - enkeltvis og samlet)</t>
  </si>
  <si>
    <t>2 .Risk Assesment REBA i operasjon (Spesifikk vurdering av ventiler enkeltvis)</t>
  </si>
  <si>
    <t>3. Checklist til bruk i designfase (Sjekkliste med spørsmålspunkter til bruk i designmøter/ review)</t>
  </si>
  <si>
    <t>Utviklingsarbeid</t>
  </si>
  <si>
    <r>
      <t xml:space="preserve">Områdeforhold/ Sensongvariasjon: 
</t>
    </r>
    <r>
      <rPr>
        <sz val="11"/>
        <color theme="1"/>
        <rFont val="Arial"/>
        <family val="2"/>
      </rPr>
      <t>Er det forventet at åpningskraften vil øke grunnet områdeforhold (værforhold, varme/ kalde rør, PM-frekvens etc.?)</t>
    </r>
  </si>
  <si>
    <t>Estimert vekt på ventil
[kg]</t>
  </si>
  <si>
    <r>
      <t xml:space="preserve">Materialhåndtering </t>
    </r>
    <r>
      <rPr>
        <sz val="11"/>
        <color theme="1"/>
        <rFont val="Arial"/>
        <family val="2"/>
      </rPr>
      <t>Er det tilrettelagt for materialhåndtering av ventil til verksted i henhold til tabell B1 fra Norsok R-002?</t>
    </r>
  </si>
  <si>
    <r>
      <t xml:space="preserve">Entring og tilkomst: </t>
    </r>
    <r>
      <rPr>
        <sz val="11"/>
        <color theme="1"/>
        <rFont val="Arial"/>
        <family val="2"/>
      </rPr>
      <t xml:space="preserve">Er det tilrettlagt for vedlikeholdsarbeid i området, hvor ventil skal plasseres? Er det opplegg for luft, er det nødvendig med bruk av leider, er det trange forhold? </t>
    </r>
  </si>
  <si>
    <t xml:space="preserve">Insert Picture below:  </t>
  </si>
  <si>
    <t xml:space="preserve">Adjustments: </t>
  </si>
  <si>
    <t xml:space="preserve">Points: </t>
  </si>
  <si>
    <t xml:space="preserve">Step 1: </t>
  </si>
  <si>
    <t>Neck Position</t>
  </si>
  <si>
    <t xml:space="preserve">Step 2: </t>
  </si>
  <si>
    <t>Trunk Position</t>
  </si>
  <si>
    <t xml:space="preserve">Step 3: </t>
  </si>
  <si>
    <t>Add Force/Load Score</t>
  </si>
  <si>
    <t xml:space="preserve">Step 7: </t>
  </si>
  <si>
    <t>Upper Arm Position:</t>
  </si>
  <si>
    <t>TAG nr.</t>
  </si>
  <si>
    <t xml:space="preserve">Step 8: </t>
  </si>
  <si>
    <t xml:space="preserve">No Adjustments </t>
  </si>
  <si>
    <t xml:space="preserve">Step 9: </t>
  </si>
  <si>
    <t>Wrist Position</t>
  </si>
  <si>
    <t>Lower Arm Position</t>
  </si>
  <si>
    <t xml:space="preserve">Activity                                                                                                                                                                                                                                                                                                                                                        </t>
  </si>
  <si>
    <t>Coupling</t>
  </si>
  <si>
    <t xml:space="preserve">Step 11: </t>
  </si>
  <si>
    <t xml:space="preserve">No Points </t>
  </si>
  <si>
    <t>Risk Score REBA Assesment</t>
  </si>
  <si>
    <t>Jane Tangen, Vår Energi</t>
  </si>
  <si>
    <t>Ken Milne, Aker BP</t>
  </si>
  <si>
    <t>Kjellrun Eik, Equinor</t>
  </si>
  <si>
    <t>Kristin Sommer, Equinor</t>
  </si>
  <si>
    <t>Siri Henriksen, Norske Shell</t>
  </si>
  <si>
    <t>+0</t>
  </si>
  <si>
    <t>+1</t>
  </si>
  <si>
    <t>+2</t>
  </si>
  <si>
    <t>+3</t>
  </si>
  <si>
    <t>Coupling or quality of the workers grip on the object.</t>
  </si>
  <si>
    <r>
      <rPr>
        <b/>
        <sz val="8"/>
        <rFont val="Arial"/>
        <family val="2"/>
      </rPr>
      <t xml:space="preserve">Good: </t>
    </r>
    <r>
      <rPr>
        <sz val="8"/>
        <rFont val="Arial"/>
        <family val="2"/>
      </rPr>
      <t>Well fitted handles and mid range power grip</t>
    </r>
  </si>
  <si>
    <r>
      <rPr>
        <b/>
        <sz val="8"/>
        <rFont val="Arial"/>
        <family val="2"/>
      </rPr>
      <t xml:space="preserve">Fair: </t>
    </r>
    <r>
      <rPr>
        <sz val="8"/>
        <rFont val="Arial"/>
        <family val="2"/>
      </rPr>
      <t>Acceptable but not ideal holding or coupling, acceptable with another body part</t>
    </r>
  </si>
  <si>
    <r>
      <rPr>
        <b/>
        <sz val="8"/>
        <rFont val="Arial"/>
        <family val="2"/>
      </rPr>
      <t xml:space="preserve">Poor: </t>
    </r>
    <r>
      <rPr>
        <sz val="8"/>
        <rFont val="Arial"/>
        <family val="2"/>
      </rPr>
      <t>Hand hold not acceptable but possible</t>
    </r>
  </si>
  <si>
    <r>
      <rPr>
        <b/>
        <sz val="8"/>
        <rFont val="Arial"/>
        <family val="2"/>
      </rPr>
      <t xml:space="preserve">Unacceptable: </t>
    </r>
    <r>
      <rPr>
        <sz val="8"/>
        <rFont val="Arial"/>
        <family val="2"/>
      </rPr>
      <t>No handles, awkward, unsafe with any body part</t>
    </r>
  </si>
  <si>
    <t xml:space="preserve">Select all that apply </t>
  </si>
  <si>
    <t xml:space="preserve">Choose max one if applicable </t>
  </si>
  <si>
    <t>Janne Risa, Conoco Phillips &amp; Repsol</t>
  </si>
  <si>
    <t>Choose if applicable</t>
  </si>
  <si>
    <t>Mekaniker</t>
  </si>
  <si>
    <t>Instrument tekn</t>
  </si>
  <si>
    <t>Dekksoperatør</t>
  </si>
  <si>
    <t>Prosess operatør</t>
  </si>
  <si>
    <t>Stillingsgruppe</t>
  </si>
  <si>
    <t>&gt;10 + shock</t>
  </si>
  <si>
    <r>
      <rPr>
        <b/>
        <sz val="10"/>
        <rFont val="Calibri"/>
        <family val="2"/>
        <scheme val="minor"/>
      </rPr>
      <t>Step 5:</t>
    </r>
    <r>
      <rPr>
        <b/>
        <sz val="8"/>
        <rFont val="Calibri"/>
        <family val="2"/>
        <scheme val="minor"/>
      </rPr>
      <t xml:space="preserve"> </t>
    </r>
  </si>
  <si>
    <t xml:space="preserve">Step 12: </t>
  </si>
  <si>
    <t>Grip/ Coupling</t>
  </si>
  <si>
    <t>Activity</t>
  </si>
  <si>
    <t>Score and Action</t>
  </si>
  <si>
    <t>2. REBA</t>
  </si>
  <si>
    <t>Utility operatør</t>
  </si>
  <si>
    <t xml:space="preserve">Firma: </t>
  </si>
  <si>
    <t xml:space="preserve">Fagperson(er):  </t>
  </si>
  <si>
    <t>Beskrivelse:</t>
  </si>
  <si>
    <t xml:space="preserve">Krav fra standarder: </t>
  </si>
  <si>
    <t xml:space="preserve">Påvirkende faktorer: </t>
  </si>
  <si>
    <t xml:space="preserve">Vedlikehold og materialhåndtering: </t>
  </si>
  <si>
    <t xml:space="preserve">Grensesnitt standardkrav: </t>
  </si>
  <si>
    <t>Adkomst</t>
  </si>
  <si>
    <t>Tilkomst, arbeidsstilling</t>
  </si>
  <si>
    <t>Beskrivelse av tilkomst/ adkomst</t>
  </si>
  <si>
    <t>Skulder- til hoftehøyde (Grønn)</t>
  </si>
  <si>
    <t>Under hoftehøyde (Rød)</t>
  </si>
  <si>
    <t>Over skulderhøyde (Rød)</t>
  </si>
  <si>
    <r>
      <t xml:space="preserve">Adkomst </t>
    </r>
    <r>
      <rPr>
        <sz val="8"/>
        <color theme="1"/>
        <rFont val="Calibri"/>
        <family val="2"/>
      </rPr>
      <t xml:space="preserve">(veien til arbeidsområdet) </t>
    </r>
  </si>
  <si>
    <t>Frekvens på vedlikehold/demontering [mnd]</t>
  </si>
  <si>
    <t>Referanser, bilder, Synerginummer</t>
  </si>
  <si>
    <t xml:space="preserve">Spesifikk risikovurdering: </t>
  </si>
  <si>
    <t>Faglig vurdering - Totalrisiko</t>
  </si>
  <si>
    <t>Dato:</t>
  </si>
  <si>
    <t>&lt;=57Nm med utfordrende plassering og vinkel (2)</t>
  </si>
  <si>
    <t>&lt;=39Nm med utfordrende plassering og vinkel (2)</t>
  </si>
  <si>
    <t>Ustabilt underlag/ glatt underlag (Rødt)</t>
  </si>
  <si>
    <t>Uheldig arbeidsstilling (Rødt)</t>
  </si>
  <si>
    <t xml:space="preserve">Spesifikasjoner tilkomst: </t>
  </si>
  <si>
    <t>Spesifikasjoner tilkomst</t>
  </si>
  <si>
    <t xml:space="preserve">Faste vertikalstilte stiger (Rød)  </t>
  </si>
  <si>
    <t>Faste trappestiger/ leider (Rød)</t>
  </si>
  <si>
    <t>Uhensiktsmessig rampe, stillas (Gul)</t>
  </si>
  <si>
    <t>Bakke, gulv (Grønn)</t>
  </si>
  <si>
    <t>Tilpasset rampe, stillas (Grønn)</t>
  </si>
  <si>
    <t xml:space="preserve">Ergonomer: </t>
  </si>
  <si>
    <t>Prioritet</t>
  </si>
  <si>
    <t>Akseptabel (Grønn)</t>
  </si>
  <si>
    <t>Kan forbedres (Gul)</t>
  </si>
  <si>
    <t>Uakseptabel (Rød)</t>
  </si>
  <si>
    <t>Risiko</t>
  </si>
  <si>
    <t xml:space="preserve">Arbeidshøyde </t>
  </si>
  <si>
    <t>Type ventil</t>
  </si>
  <si>
    <t>Plassforhold</t>
  </si>
  <si>
    <t>Tilkomst</t>
  </si>
  <si>
    <t>Ytre miljø</t>
  </si>
  <si>
    <t>Hjelpemidler</t>
  </si>
  <si>
    <t>Vekt</t>
  </si>
  <si>
    <t>Frekvens</t>
  </si>
  <si>
    <t>Annet</t>
  </si>
  <si>
    <t xml:space="preserve">Avvik </t>
  </si>
  <si>
    <t>Oppfølging</t>
  </si>
  <si>
    <t>Vurderinger</t>
  </si>
  <si>
    <t>Kraftmåling (N)</t>
  </si>
  <si>
    <t>Opplevd kraftbelastning</t>
  </si>
  <si>
    <t xml:space="preserve">Lett </t>
  </si>
  <si>
    <t>Litt tung</t>
  </si>
  <si>
    <t xml:space="preserve">Veldig tung </t>
  </si>
  <si>
    <t>Vurdering</t>
  </si>
  <si>
    <t>Hjul/ ratt</t>
  </si>
  <si>
    <t>Håndtak</t>
  </si>
  <si>
    <t>Pedal</t>
  </si>
  <si>
    <t>Spak</t>
  </si>
  <si>
    <t>MENN</t>
  </si>
  <si>
    <t>KVINNER</t>
  </si>
  <si>
    <t>Rattstørrelse</t>
  </si>
  <si>
    <t>Risikoscore MENN - Newton</t>
  </si>
  <si>
    <t>Risikoscore KVINNER - Newton</t>
  </si>
  <si>
    <t>Kraftgrenser (N)</t>
  </si>
  <si>
    <t>Dreie-moment</t>
  </si>
  <si>
    <t>Utregnet dreiemoment</t>
  </si>
  <si>
    <t>Behov for forlenger kraftarm</t>
  </si>
  <si>
    <t>Tilrettelegging</t>
  </si>
  <si>
    <t xml:space="preserve">Kraftarm </t>
  </si>
  <si>
    <t>OBS! Velg kun 1!</t>
  </si>
  <si>
    <r>
      <t xml:space="preserve">Målt kraft (N) for ventiler </t>
    </r>
    <r>
      <rPr>
        <b/>
        <sz val="12"/>
        <color theme="1"/>
        <rFont val="Calibri"/>
        <family val="2"/>
      </rPr>
      <t>300-700 mm</t>
    </r>
  </si>
  <si>
    <r>
      <t xml:space="preserve">Målt kraft (N) for ventiler </t>
    </r>
    <r>
      <rPr>
        <b/>
        <sz val="12"/>
        <color theme="1"/>
        <rFont val="Calibri"/>
        <family val="2"/>
      </rPr>
      <t>&lt;300mm</t>
    </r>
  </si>
  <si>
    <t>Arb.taker-vurdering</t>
  </si>
  <si>
    <t>Resultat fra REBA-vurdering eller andre verktøy</t>
  </si>
  <si>
    <t>Sikkerhets-kritisk og/ eller hyppig bruk</t>
  </si>
  <si>
    <t xml:space="preserve">En stor takk til Øystein Wiggen og Julie Renberg fra SINTEF, som deltok i utviklingsarbeidet. </t>
  </si>
  <si>
    <t xml:space="preserve">Dette verktøyet er utviklet i et bransjesamarbeid av følgende ergonomer i Rogaland med bistand fra SINTEF: </t>
  </si>
  <si>
    <t>Kryss</t>
  </si>
  <si>
    <t xml:space="preserve">Frekvens </t>
  </si>
  <si>
    <t xml:space="preserve">Daglig </t>
  </si>
  <si>
    <t xml:space="preserve">Månedlig </t>
  </si>
  <si>
    <t xml:space="preserve">Ukentlig </t>
  </si>
  <si>
    <t>Årlig</t>
  </si>
  <si>
    <t>Flere ganger daglig</t>
  </si>
  <si>
    <t>Sjeldnere enn årlig (revisjonsstans, kampanje o.l)</t>
  </si>
  <si>
    <t>Antall personer</t>
  </si>
  <si>
    <t>Ventilratt</t>
  </si>
  <si>
    <t>Diameter ventilratt [mm]</t>
  </si>
  <si>
    <t>Høyde arbeidsstilling vs. Grating</t>
  </si>
  <si>
    <t>Høyde Arbeidsstilling vs. Grating</t>
  </si>
  <si>
    <t>Personen står på grating eller på permanent tilkomst (Grønn)</t>
  </si>
  <si>
    <t>Personen må klatre opp &lt; 0,5 m (Gul)</t>
  </si>
  <si>
    <t>Personen må klatre opp &gt; 0,5 m (Rød)</t>
  </si>
  <si>
    <t>Ytre miljø,  vibrasjon, hastighet, værforhold, klima, belysning, vedlikeholdsfrekvens</t>
  </si>
  <si>
    <t>Tilgjengelige verktøy mot ventil</t>
  </si>
  <si>
    <t>Samlet risiko</t>
  </si>
  <si>
    <t>Oppsummering</t>
  </si>
  <si>
    <t xml:space="preserve">Gardintrapp (Rød) </t>
  </si>
  <si>
    <t>Opplevd kraft-belastning</t>
  </si>
  <si>
    <t>Grip, coupling</t>
  </si>
  <si>
    <t>Good: Well fitted handles and mid range power grip</t>
  </si>
  <si>
    <t>Fair: Acceptable but not ideal holding or coupling, acceptable with another body part</t>
  </si>
  <si>
    <t>Poor: Hand hold not acceptable but possible</t>
  </si>
  <si>
    <t>Unacceptable: No handles, awkward, unsafe with any body part</t>
  </si>
  <si>
    <t>1. Risikovurdering ventil</t>
  </si>
  <si>
    <t>3. Sjekkliste design</t>
  </si>
  <si>
    <t>Innhold</t>
  </si>
  <si>
    <t>5 kolonner kan unhides ved behov for vurdering av flere ventiler.</t>
  </si>
  <si>
    <t>Passord for å låse opp arket: Ergonomen</t>
  </si>
  <si>
    <t>Hvite celler fylles med fritekst</t>
  </si>
  <si>
    <t>IKKE fyll inn grå celler; disse autogeneres!</t>
  </si>
  <si>
    <t>Celler i gult har nedtrekkmeny, se side 10-12 i word-dokument</t>
  </si>
  <si>
    <t xml:space="preserve">Dette verktøyet er ment som en hjelp til å identifisere risiko knyttet til plassering, kraftbruk og design på ventiler som betjenes manuelt. Verktøyet vil også gi en oversikt over ventiler som ulike yrkesgrupper må betjene og gi et bilde av den samlede ergonomiske risikoen knyttet til manuell betjening (se fane 1). For spesifikk risikovurdering kan REBA i fane 2 benyttes. </t>
  </si>
  <si>
    <r>
      <t xml:space="preserve">Totalvurdering/ Faglig vurdering </t>
    </r>
    <r>
      <rPr>
        <sz val="12"/>
        <color theme="1"/>
        <rFont val="Calibri"/>
        <family val="2"/>
      </rPr>
      <t>(Sett inn tall 1-3 i kolonne "</t>
    </r>
    <r>
      <rPr>
        <b/>
        <sz val="12"/>
        <color theme="1"/>
        <rFont val="Calibri"/>
        <family val="2"/>
      </rPr>
      <t>BG</t>
    </r>
    <r>
      <rPr>
        <sz val="12"/>
        <color theme="1"/>
        <rFont val="Calibri"/>
        <family val="2"/>
      </rPr>
      <t xml:space="preserve">". </t>
    </r>
    <r>
      <rPr>
        <b/>
        <sz val="12"/>
        <color theme="1"/>
        <rFont val="Calibri"/>
        <family val="2"/>
      </rPr>
      <t>BH</t>
    </r>
    <r>
      <rPr>
        <sz val="12"/>
        <color theme="1"/>
        <rFont val="Calibri"/>
        <family val="2"/>
      </rPr>
      <t xml:space="preserve"> auto-genereres)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</si>
</sst>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F800]dddd\,\ mmmm\ dd\,\ yyyy"/>
  </numFmts>
  <fonts count="58" x14ac:knownFonts="1">
    <font>
      <sz val="11"/>
      <color theme="1"/>
      <name val="Calibri"/>
      <family val="2"/>
      <scheme val="minor"/>
    </font>
    <font>
      <b/>
      <sz val="11"/>
      <color theme="0"/>
      <name val="Calibri"/>
      <family val="2"/>
      <scheme val="minor"/>
    </font>
    <font>
      <b/>
      <sz val="11"/>
      <color theme="1"/>
      <name val="Calibri"/>
      <family val="2"/>
      <scheme val="minor"/>
    </font>
    <font>
      <sz val="8"/>
      <name val="Arial"/>
      <family val="2"/>
    </font>
    <font>
      <b/>
      <sz val="8"/>
      <name val="Arial"/>
      <family val="2"/>
    </font>
    <font>
      <sz val="11"/>
      <name val="Calibri"/>
      <family val="2"/>
      <scheme val="minor"/>
    </font>
    <font>
      <sz val="9"/>
      <color indexed="81"/>
      <name val="Tahoma"/>
      <family val="2"/>
    </font>
    <font>
      <sz val="20"/>
      <color theme="1"/>
      <name val="Calibri"/>
      <family val="2"/>
      <scheme val="minor"/>
    </font>
    <font>
      <b/>
      <sz val="11"/>
      <name val="Calibri"/>
      <family val="2"/>
      <scheme val="minor"/>
    </font>
    <font>
      <b/>
      <sz val="14"/>
      <color theme="1"/>
      <name val="Calibri"/>
      <family val="2"/>
      <scheme val="minor"/>
    </font>
    <font>
      <b/>
      <sz val="8"/>
      <color theme="1"/>
      <name val="Calibri"/>
      <family val="2"/>
      <scheme val="minor"/>
    </font>
    <font>
      <u/>
      <sz val="11"/>
      <color theme="10"/>
      <name val="Calibri"/>
      <family val="2"/>
      <scheme val="minor"/>
    </font>
    <font>
      <sz val="11"/>
      <color theme="1"/>
      <name val="Calibri"/>
      <family val="2"/>
      <scheme val="minor"/>
    </font>
    <font>
      <sz val="11"/>
      <color rgb="FF9C0006"/>
      <name val="Calibri"/>
      <family val="2"/>
      <scheme val="minor"/>
    </font>
    <font>
      <b/>
      <sz val="18"/>
      <color theme="1"/>
      <name val="Calibri"/>
      <family val="2"/>
    </font>
    <font>
      <sz val="11"/>
      <color theme="1"/>
      <name val="Calibri"/>
      <family val="2"/>
    </font>
    <font>
      <sz val="11"/>
      <color theme="1"/>
      <name val="Calibri"/>
      <family val="2"/>
    </font>
    <font>
      <sz val="11"/>
      <name val="Arial"/>
      <family val="2"/>
    </font>
    <font>
      <sz val="9"/>
      <color theme="1"/>
      <name val="Calibri"/>
      <family val="2"/>
    </font>
    <font>
      <b/>
      <sz val="11"/>
      <color theme="1"/>
      <name val="Calibri"/>
      <family val="2"/>
    </font>
    <font>
      <sz val="11"/>
      <color theme="1"/>
      <name val="Arial"/>
      <family val="2"/>
    </font>
    <font>
      <b/>
      <sz val="11"/>
      <color theme="1"/>
      <name val="Arial"/>
      <family val="2"/>
    </font>
    <font>
      <sz val="11"/>
      <color theme="1"/>
      <name val="Arial"/>
      <family val="2"/>
    </font>
    <font>
      <b/>
      <sz val="14"/>
      <name val="Arial"/>
      <family val="2"/>
    </font>
    <font>
      <b/>
      <sz val="13"/>
      <color rgb="FF000000"/>
      <name val="Calibri"/>
      <family val="2"/>
    </font>
    <font>
      <sz val="11"/>
      <color rgb="FF000000"/>
      <name val="Calibri"/>
      <family val="2"/>
    </font>
    <font>
      <sz val="11"/>
      <color rgb="FF000000"/>
      <name val="Calibri"/>
      <family val="2"/>
    </font>
    <font>
      <b/>
      <sz val="11"/>
      <name val="Arial"/>
      <family val="2"/>
    </font>
    <font>
      <b/>
      <sz val="18"/>
      <color theme="1"/>
      <name val="Calibri"/>
      <family val="2"/>
    </font>
    <font>
      <sz val="18"/>
      <color theme="1"/>
      <name val="Calibri"/>
      <family val="2"/>
    </font>
    <font>
      <sz val="18"/>
      <color theme="1"/>
      <name val="Calibri"/>
      <family val="2"/>
      <scheme val="minor"/>
    </font>
    <font>
      <sz val="16"/>
      <color theme="1"/>
      <name val="Calibri"/>
      <family val="2"/>
    </font>
    <font>
      <sz val="16"/>
      <name val="Arial"/>
      <family val="2"/>
    </font>
    <font>
      <sz val="10"/>
      <color theme="1"/>
      <name val="Calibri"/>
      <family val="2"/>
    </font>
    <font>
      <b/>
      <sz val="10"/>
      <color theme="1"/>
      <name val="Calibri"/>
      <family val="2"/>
    </font>
    <font>
      <sz val="10"/>
      <name val="Arial"/>
      <family val="2"/>
    </font>
    <font>
      <sz val="10"/>
      <color theme="1"/>
      <name val="Calibri"/>
      <family val="2"/>
      <scheme val="minor"/>
    </font>
    <font>
      <b/>
      <sz val="12"/>
      <color rgb="FF000000"/>
      <name val="Calibri"/>
      <family val="2"/>
    </font>
    <font>
      <b/>
      <sz val="9"/>
      <color theme="1"/>
      <name val="Calibri"/>
      <family val="2"/>
    </font>
    <font>
      <b/>
      <sz val="8"/>
      <color theme="1"/>
      <name val="Calibri"/>
      <family val="2"/>
    </font>
    <font>
      <b/>
      <sz val="14"/>
      <name val="Calibri"/>
      <family val="2"/>
      <scheme val="minor"/>
    </font>
    <font>
      <sz val="8"/>
      <color rgb="FF000000"/>
      <name val="Segoe UI"/>
      <family val="2"/>
    </font>
    <font>
      <sz val="8"/>
      <color theme="1"/>
      <name val="Calibri"/>
      <family val="2"/>
      <scheme val="minor"/>
    </font>
    <font>
      <b/>
      <sz val="10"/>
      <color theme="1"/>
      <name val="Calibri"/>
      <family val="2"/>
      <scheme val="minor"/>
    </font>
    <font>
      <sz val="8"/>
      <color rgb="FFFFFF00"/>
      <name val="Arial"/>
      <family val="2"/>
    </font>
    <font>
      <sz val="9"/>
      <name val="Calibri"/>
      <family val="2"/>
      <scheme val="minor"/>
    </font>
    <font>
      <b/>
      <sz val="8"/>
      <name val="Calibri"/>
      <family val="2"/>
      <scheme val="minor"/>
    </font>
    <font>
      <b/>
      <sz val="10"/>
      <name val="Calibri"/>
      <family val="2"/>
      <scheme val="minor"/>
    </font>
    <font>
      <sz val="8"/>
      <color theme="1"/>
      <name val="Calibri"/>
      <family val="2"/>
    </font>
    <font>
      <sz val="12"/>
      <color theme="1"/>
      <name val="Calibri"/>
      <family val="2"/>
    </font>
    <font>
      <b/>
      <sz val="9"/>
      <color theme="4"/>
      <name val="Calibri"/>
      <family val="2"/>
    </font>
    <font>
      <b/>
      <sz val="9"/>
      <color rgb="FFFF33CC"/>
      <name val="Calibri"/>
      <family val="2"/>
    </font>
    <font>
      <b/>
      <sz val="12"/>
      <color theme="1"/>
      <name val="Calibri"/>
      <family val="2"/>
    </font>
    <font>
      <b/>
      <sz val="10"/>
      <name val="Arial"/>
      <family val="2"/>
    </font>
    <font>
      <i/>
      <sz val="11"/>
      <color theme="1"/>
      <name val="Calibri"/>
      <family val="2"/>
    </font>
    <font>
      <sz val="12"/>
      <color rgb="FF292B2C"/>
      <name val="Arial"/>
      <family val="2"/>
    </font>
    <font>
      <sz val="8"/>
      <name val="Calibri"/>
      <family val="2"/>
      <scheme val="minor"/>
    </font>
    <font>
      <sz val="11"/>
      <color rgb="FF292B2C"/>
      <name val="Arial"/>
      <family val="2"/>
    </font>
  </fonts>
  <fills count="47">
    <fill>
      <patternFill patternType="none"/>
    </fill>
    <fill>
      <patternFill patternType="gray125"/>
    </fill>
    <fill>
      <patternFill patternType="solid">
        <fgColor rgb="FFA5A5A5"/>
      </patternFill>
    </fill>
    <fill>
      <patternFill patternType="solid">
        <fgColor indexed="9"/>
        <bgColor indexed="64"/>
      </patternFill>
    </fill>
    <fill>
      <patternFill patternType="solid">
        <fgColor indexed="22"/>
        <bgColor indexed="64"/>
      </patternFill>
    </fill>
    <fill>
      <patternFill patternType="solid">
        <fgColor indexed="43"/>
        <bgColor indexed="64"/>
      </patternFill>
    </fill>
    <fill>
      <patternFill patternType="solid">
        <fgColor indexed="40"/>
        <bgColor indexed="64"/>
      </patternFill>
    </fill>
    <fill>
      <patternFill patternType="solid">
        <fgColor indexed="15"/>
        <bgColor indexed="64"/>
      </patternFill>
    </fill>
    <fill>
      <patternFill patternType="solid">
        <fgColor indexed="11"/>
        <bgColor indexed="64"/>
      </patternFill>
    </fill>
    <fill>
      <patternFill patternType="solid">
        <fgColor indexed="45"/>
        <bgColor indexed="64"/>
      </patternFill>
    </fill>
    <fill>
      <patternFill patternType="solid">
        <fgColor theme="0"/>
        <bgColor indexed="64"/>
      </patternFill>
    </fill>
    <fill>
      <patternFill patternType="solid">
        <fgColor rgb="FFFFFF00"/>
        <bgColor indexed="64"/>
      </patternFill>
    </fill>
    <fill>
      <patternFill patternType="solid">
        <fgColor theme="8" tint="0.79998168889431442"/>
        <bgColor indexed="64"/>
      </patternFill>
    </fill>
    <fill>
      <patternFill patternType="solid">
        <fgColor theme="2"/>
        <bgColor indexed="64"/>
      </patternFill>
    </fill>
    <fill>
      <patternFill patternType="solid">
        <fgColor theme="6" tint="0.39997558519241921"/>
        <bgColor indexed="64"/>
      </patternFill>
    </fill>
    <fill>
      <patternFill patternType="solid">
        <fgColor theme="0" tint="-0.34998626667073579"/>
        <bgColor indexed="64"/>
      </patternFill>
    </fill>
    <fill>
      <patternFill patternType="solid">
        <fgColor theme="4" tint="0.79998168889431442"/>
        <bgColor indexed="64"/>
      </patternFill>
    </fill>
    <fill>
      <patternFill patternType="solid">
        <fgColor indexed="10"/>
        <bgColor indexed="64"/>
      </patternFill>
    </fill>
    <fill>
      <patternFill patternType="solid">
        <fgColor rgb="FF00B050"/>
        <bgColor indexed="64"/>
      </patternFill>
    </fill>
    <fill>
      <patternFill patternType="solid">
        <fgColor rgb="FFFFC000"/>
        <bgColor indexed="64"/>
      </patternFill>
    </fill>
    <fill>
      <patternFill patternType="solid">
        <fgColor theme="0" tint="-0.14999847407452621"/>
        <bgColor indexed="64"/>
      </patternFill>
    </fill>
    <fill>
      <patternFill patternType="solid">
        <fgColor rgb="FFFFC7CE"/>
      </patternFill>
    </fill>
    <fill>
      <patternFill patternType="solid">
        <fgColor theme="8" tint="0.79998168889431442"/>
        <bgColor indexed="65"/>
      </patternFill>
    </fill>
    <fill>
      <patternFill patternType="solid">
        <fgColor theme="0" tint="-4.9989318521683403E-2"/>
        <bgColor indexed="64"/>
      </patternFill>
    </fill>
    <fill>
      <patternFill patternType="solid">
        <fgColor theme="0" tint="-0.14999847407452621"/>
        <bgColor rgb="FFF2F2F2"/>
      </patternFill>
    </fill>
    <fill>
      <patternFill patternType="solid">
        <fgColor theme="0" tint="-0.14999847407452621"/>
        <bgColor rgb="FFD8D8D8"/>
      </patternFill>
    </fill>
    <fill>
      <patternFill patternType="solid">
        <fgColor theme="0" tint="-0.14999847407452621"/>
        <bgColor indexed="65"/>
      </patternFill>
    </fill>
    <fill>
      <patternFill patternType="solid">
        <fgColor theme="0"/>
        <bgColor rgb="FFFDECD1"/>
      </patternFill>
    </fill>
    <fill>
      <patternFill patternType="solid">
        <fgColor theme="0" tint="-0.34998626667073579"/>
        <bgColor rgb="FFD8D8D8"/>
      </patternFill>
    </fill>
    <fill>
      <patternFill patternType="solid">
        <fgColor theme="4" tint="0.59999389629810485"/>
        <bgColor indexed="64"/>
      </patternFill>
    </fill>
    <fill>
      <patternFill patternType="solid">
        <fgColor theme="0" tint="-0.249977111117893"/>
        <bgColor indexed="64"/>
      </patternFill>
    </fill>
    <fill>
      <patternFill patternType="solid">
        <fgColor rgb="FF00B0F0"/>
        <bgColor indexed="64"/>
      </patternFill>
    </fill>
    <fill>
      <patternFill patternType="solid">
        <fgColor theme="7" tint="0.79998168889431442"/>
        <bgColor indexed="64"/>
      </patternFill>
    </fill>
    <fill>
      <patternFill patternType="solid">
        <fgColor rgb="FFFF99CC"/>
        <bgColor indexed="64"/>
      </patternFill>
    </fill>
    <fill>
      <patternFill patternType="solid">
        <fgColor rgb="FF00CCFF"/>
        <bgColor indexed="64"/>
      </patternFill>
    </fill>
    <fill>
      <patternFill patternType="solid">
        <fgColor rgb="FF00FF00"/>
        <bgColor indexed="64"/>
      </patternFill>
    </fill>
    <fill>
      <patternFill patternType="solid">
        <fgColor theme="8" tint="0.59999389629810485"/>
        <bgColor indexed="64"/>
      </patternFill>
    </fill>
    <fill>
      <patternFill patternType="solid">
        <fgColor theme="6" tint="0.59999389629810485"/>
        <bgColor indexed="64"/>
      </patternFill>
    </fill>
    <fill>
      <patternFill patternType="solid">
        <fgColor theme="0"/>
        <bgColor rgb="FFF2F2F2"/>
      </patternFill>
    </fill>
    <fill>
      <patternFill patternType="solid">
        <fgColor theme="0"/>
        <bgColor rgb="FFD8D8D8"/>
      </patternFill>
    </fill>
    <fill>
      <patternFill patternType="solid">
        <fgColor theme="0"/>
        <bgColor rgb="FFB6E4FF"/>
      </patternFill>
    </fill>
    <fill>
      <patternFill patternType="solid">
        <fgColor theme="5" tint="0.79998168889431442"/>
        <bgColor rgb="FFD8D8D8"/>
      </patternFill>
    </fill>
    <fill>
      <patternFill patternType="solid">
        <fgColor theme="7" tint="0.79998168889431442"/>
        <bgColor indexed="65"/>
      </patternFill>
    </fill>
    <fill>
      <patternFill patternType="solid">
        <fgColor theme="7" tint="0.59999389629810485"/>
        <bgColor rgb="FFD8D8D8"/>
      </patternFill>
    </fill>
    <fill>
      <patternFill patternType="solid">
        <fgColor theme="7" tint="0.59999389629810485"/>
        <bgColor rgb="FFB6E4FF"/>
      </patternFill>
    </fill>
    <fill>
      <patternFill patternType="solid">
        <fgColor theme="7" tint="0.59999389629810485"/>
        <bgColor rgb="FFF2F2F2"/>
      </patternFill>
    </fill>
    <fill>
      <patternFill patternType="solid">
        <fgColor theme="0"/>
      </patternFill>
    </fill>
  </fills>
  <borders count="89">
    <border>
      <left/>
      <right/>
      <top/>
      <bottom/>
      <diagonal/>
    </border>
    <border>
      <left style="double">
        <color rgb="FF3F3F3F"/>
      </left>
      <right style="double">
        <color rgb="FF3F3F3F"/>
      </right>
      <top style="double">
        <color rgb="FF3F3F3F"/>
      </top>
      <bottom style="double">
        <color rgb="FF3F3F3F"/>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right style="thin">
        <color indexed="64"/>
      </right>
      <top style="thin">
        <color indexed="64"/>
      </top>
      <bottom/>
      <diagonal/>
    </border>
    <border>
      <left/>
      <right style="thin">
        <color indexed="64"/>
      </right>
      <top/>
      <bottom style="thin">
        <color indexed="64"/>
      </bottom>
      <diagonal/>
    </border>
    <border>
      <left/>
      <right style="thin">
        <color indexed="64"/>
      </right>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style="thin">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bottom style="medium">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rgb="FFA5A5A5"/>
      </right>
      <top/>
      <bottom/>
      <diagonal/>
    </border>
    <border>
      <left style="thin">
        <color rgb="FFA5A5A5"/>
      </left>
      <right style="thin">
        <color rgb="FFA5A5A5"/>
      </right>
      <top/>
      <bottom/>
      <diagonal/>
    </border>
    <border>
      <left style="thin">
        <color rgb="FFA5A5A5"/>
      </left>
      <right/>
      <top/>
      <bottom/>
      <diagonal/>
    </border>
    <border>
      <left/>
      <right style="thin">
        <color rgb="FFA5A5A5"/>
      </right>
      <top/>
      <bottom/>
      <diagonal/>
    </border>
    <border>
      <left style="thin">
        <color rgb="FFA5A5A5"/>
      </left>
      <right style="medium">
        <color indexed="64"/>
      </right>
      <top/>
      <bottom/>
      <diagonal/>
    </border>
    <border>
      <left style="medium">
        <color indexed="64"/>
      </left>
      <right/>
      <top style="medium">
        <color indexed="64"/>
      </top>
      <bottom style="thin">
        <color rgb="FFA8D08D"/>
      </bottom>
      <diagonal/>
    </border>
    <border>
      <left/>
      <right style="thin">
        <color rgb="FFA8D08D"/>
      </right>
      <top style="medium">
        <color indexed="64"/>
      </top>
      <bottom/>
      <diagonal/>
    </border>
    <border>
      <left style="thin">
        <color rgb="FFA8D08D"/>
      </left>
      <right/>
      <top style="medium">
        <color indexed="64"/>
      </top>
      <bottom/>
      <diagonal/>
    </border>
    <border>
      <left style="thin">
        <color rgb="FFA8D08D"/>
      </left>
      <right/>
      <top style="medium">
        <color indexed="64"/>
      </top>
      <bottom style="thin">
        <color indexed="64"/>
      </bottom>
      <diagonal/>
    </border>
    <border>
      <left/>
      <right/>
      <top style="medium">
        <color indexed="64"/>
      </top>
      <bottom style="thin">
        <color indexed="64"/>
      </bottom>
      <diagonal/>
    </border>
    <border>
      <left/>
      <right style="thin">
        <color rgb="FFA8D08D"/>
      </right>
      <top style="medium">
        <color indexed="64"/>
      </top>
      <bottom style="thin">
        <color indexed="64"/>
      </bottom>
      <diagonal/>
    </border>
    <border>
      <left style="thin">
        <color rgb="FFA8D08D"/>
      </left>
      <right style="thin">
        <color rgb="FFA8D08D"/>
      </right>
      <top style="medium">
        <color indexed="64"/>
      </top>
      <bottom/>
      <diagonal/>
    </border>
    <border>
      <left style="thin">
        <color rgb="FFA8D08D"/>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rgb="FF000000"/>
      </left>
      <right/>
      <top style="thin">
        <color rgb="FF000000"/>
      </top>
      <bottom/>
      <diagonal/>
    </border>
    <border>
      <left style="thin">
        <color indexed="64"/>
      </left>
      <right style="thin">
        <color indexed="64"/>
      </right>
      <top style="medium">
        <color indexed="64"/>
      </top>
      <bottom/>
      <diagonal/>
    </border>
    <border>
      <left/>
      <right style="thin">
        <color indexed="64"/>
      </right>
      <top style="medium">
        <color indexed="64"/>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medium">
        <color indexed="64"/>
      </left>
      <right style="thin">
        <color indexed="64"/>
      </right>
      <top/>
      <bottom style="medium">
        <color indexed="64"/>
      </bottom>
      <diagonal/>
    </border>
    <border>
      <left/>
      <right/>
      <top style="thin">
        <color rgb="FF000000"/>
      </top>
      <bottom/>
      <diagonal/>
    </border>
    <border>
      <left style="medium">
        <color indexed="64"/>
      </left>
      <right/>
      <top style="thin">
        <color rgb="FF000000"/>
      </top>
      <bottom/>
      <diagonal/>
    </border>
    <border>
      <left/>
      <right style="thin">
        <color rgb="FF000000"/>
      </right>
      <top style="thin">
        <color rgb="FF000000"/>
      </top>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thin">
        <color rgb="FFA5A5A5"/>
      </left>
      <right style="thin">
        <color rgb="FFA5A5A5"/>
      </right>
      <top style="thin">
        <color indexed="64"/>
      </top>
      <bottom/>
      <diagonal/>
    </border>
    <border>
      <left style="thin">
        <color indexed="64"/>
      </left>
      <right style="medium">
        <color indexed="64"/>
      </right>
      <top style="medium">
        <color indexed="64"/>
      </top>
      <bottom/>
      <diagonal/>
    </border>
  </borders>
  <cellStyleXfs count="6">
    <xf numFmtId="0" fontId="0" fillId="0" borderId="0"/>
    <xf numFmtId="0" fontId="1" fillId="2" borderId="1" applyNumberFormat="0" applyAlignment="0" applyProtection="0"/>
    <xf numFmtId="0" fontId="11" fillId="0" borderId="0" applyNumberFormat="0" applyFill="0" applyBorder="0" applyAlignment="0" applyProtection="0"/>
    <xf numFmtId="0" fontId="13" fillId="21" borderId="0" applyNumberFormat="0" applyBorder="0" applyAlignment="0" applyProtection="0"/>
    <xf numFmtId="0" fontId="12" fillId="22" borderId="0" applyNumberFormat="0" applyBorder="0" applyAlignment="0" applyProtection="0"/>
    <xf numFmtId="0" fontId="12" fillId="42" borderId="0" applyNumberFormat="0" applyBorder="0" applyAlignment="0" applyProtection="0"/>
  </cellStyleXfs>
  <cellXfs count="721">
    <xf numFmtId="0" fontId="0" fillId="0" borderId="0" xfId="0"/>
    <xf numFmtId="0" fontId="0" fillId="13" borderId="19" xfId="0" applyFill="1" applyBorder="1"/>
    <xf numFmtId="0" fontId="0" fillId="13" borderId="0" xfId="0" applyFill="1" applyBorder="1"/>
    <xf numFmtId="0" fontId="0" fillId="17" borderId="30" xfId="0" applyFill="1" applyBorder="1" applyAlignment="1" applyProtection="1">
      <alignment horizontal="center"/>
    </xf>
    <xf numFmtId="0" fontId="0" fillId="17" borderId="30" xfId="0" applyFill="1" applyBorder="1" applyProtection="1"/>
    <xf numFmtId="0" fontId="3" fillId="13" borderId="0" xfId="0" applyFont="1" applyFill="1" applyBorder="1" applyAlignment="1">
      <alignment wrapText="1"/>
    </xf>
    <xf numFmtId="0" fontId="4" fillId="13" borderId="0" xfId="0" applyFont="1" applyFill="1" applyBorder="1" applyAlignment="1"/>
    <xf numFmtId="0" fontId="0" fillId="18" borderId="36" xfId="0" applyFill="1" applyBorder="1" applyAlignment="1" applyProtection="1">
      <alignment horizontal="center"/>
    </xf>
    <xf numFmtId="0" fontId="0" fillId="18" borderId="36" xfId="0" applyFill="1" applyBorder="1" applyProtection="1"/>
    <xf numFmtId="0" fontId="0" fillId="18" borderId="5" xfId="0" applyFill="1" applyBorder="1" applyAlignment="1" applyProtection="1">
      <alignment horizontal="center"/>
    </xf>
    <xf numFmtId="0" fontId="0" fillId="18" borderId="5" xfId="0" applyFill="1" applyBorder="1" applyProtection="1"/>
    <xf numFmtId="0" fontId="0" fillId="11" borderId="5" xfId="0" applyFill="1" applyBorder="1" applyAlignment="1" applyProtection="1">
      <alignment horizontal="center"/>
    </xf>
    <xf numFmtId="0" fontId="0" fillId="11" borderId="5" xfId="0" applyFill="1" applyBorder="1" applyProtection="1"/>
    <xf numFmtId="0" fontId="5" fillId="19" borderId="5" xfId="0" applyFont="1" applyFill="1" applyBorder="1" applyAlignment="1" applyProtection="1">
      <alignment horizontal="center"/>
    </xf>
    <xf numFmtId="0" fontId="5" fillId="19" borderId="5" xfId="0" applyFont="1" applyFill="1" applyBorder="1" applyProtection="1"/>
    <xf numFmtId="0" fontId="0" fillId="18" borderId="38" xfId="0" applyFill="1" applyBorder="1" applyAlignment="1" applyProtection="1">
      <alignment horizontal="center"/>
    </xf>
    <xf numFmtId="0" fontId="0" fillId="18" borderId="37" xfId="0" applyFill="1" applyBorder="1" applyProtection="1"/>
    <xf numFmtId="0" fontId="0" fillId="18" borderId="39" xfId="0" applyFill="1" applyBorder="1" applyAlignment="1" applyProtection="1">
      <alignment horizontal="center"/>
    </xf>
    <xf numFmtId="0" fontId="0" fillId="18" borderId="24" xfId="0" applyFill="1" applyBorder="1" applyProtection="1"/>
    <xf numFmtId="0" fontId="0" fillId="11" borderId="39" xfId="0" applyFill="1" applyBorder="1" applyAlignment="1" applyProtection="1">
      <alignment horizontal="center"/>
    </xf>
    <xf numFmtId="0" fontId="0" fillId="11" borderId="24" xfId="0" applyFill="1" applyBorder="1" applyProtection="1"/>
    <xf numFmtId="0" fontId="5" fillId="19" borderId="39" xfId="0" applyFont="1" applyFill="1" applyBorder="1" applyAlignment="1" applyProtection="1">
      <alignment horizontal="center"/>
    </xf>
    <xf numFmtId="0" fontId="5" fillId="19" borderId="24" xfId="0" applyFont="1" applyFill="1" applyBorder="1" applyProtection="1"/>
    <xf numFmtId="0" fontId="0" fillId="17" borderId="40" xfId="0" applyFill="1" applyBorder="1" applyAlignment="1" applyProtection="1">
      <alignment horizontal="center"/>
    </xf>
    <xf numFmtId="0" fontId="0" fillId="17" borderId="32" xfId="0" applyFill="1" applyBorder="1" applyProtection="1"/>
    <xf numFmtId="0" fontId="0" fillId="13" borderId="27" xfId="0" applyFill="1" applyBorder="1" applyAlignment="1">
      <alignment vertical="center" wrapText="1"/>
    </xf>
    <xf numFmtId="0" fontId="0" fillId="10" borderId="0" xfId="0" applyFill="1"/>
    <xf numFmtId="0" fontId="0" fillId="10" borderId="0" xfId="0" applyFill="1" applyAlignment="1">
      <alignment vertical="center"/>
    </xf>
    <xf numFmtId="1" fontId="3" fillId="10" borderId="2" xfId="0" applyNumberFormat="1" applyFont="1" applyFill="1" applyBorder="1" applyAlignment="1">
      <alignment horizontal="center" vertical="center" wrapText="1"/>
    </xf>
    <xf numFmtId="1" fontId="3" fillId="10" borderId="2" xfId="0" applyNumberFormat="1" applyFont="1" applyFill="1" applyBorder="1" applyAlignment="1">
      <alignment horizontal="center" vertical="center"/>
    </xf>
    <xf numFmtId="0" fontId="0" fillId="10" borderId="0" xfId="0" applyFill="1" applyAlignment="1">
      <alignment horizontal="center" vertical="center"/>
    </xf>
    <xf numFmtId="0" fontId="0" fillId="10" borderId="0" xfId="0" applyFill="1" applyAlignment="1">
      <alignment horizontal="left"/>
    </xf>
    <xf numFmtId="49" fontId="3" fillId="13" borderId="0" xfId="0" applyNumberFormat="1" applyFont="1" applyFill="1" applyBorder="1" applyAlignment="1">
      <alignment horizontal="left"/>
    </xf>
    <xf numFmtId="49" fontId="0" fillId="13" borderId="0" xfId="0" applyNumberFormat="1" applyFill="1" applyBorder="1"/>
    <xf numFmtId="49" fontId="3" fillId="13" borderId="0" xfId="0" applyNumberFormat="1" applyFont="1" applyFill="1" applyBorder="1" applyAlignment="1">
      <alignment vertical="top" wrapText="1"/>
    </xf>
    <xf numFmtId="49" fontId="0" fillId="13" borderId="0" xfId="0" applyNumberFormat="1" applyFill="1" applyBorder="1" applyAlignment="1"/>
    <xf numFmtId="49" fontId="0" fillId="13" borderId="19" xfId="0" applyNumberFormat="1" applyFill="1" applyBorder="1" applyAlignment="1"/>
    <xf numFmtId="49" fontId="0" fillId="13" borderId="19" xfId="0" applyNumberFormat="1" applyFill="1" applyBorder="1"/>
    <xf numFmtId="0" fontId="21" fillId="0" borderId="0" xfId="0" applyFont="1" applyAlignment="1"/>
    <xf numFmtId="0" fontId="0" fillId="0" borderId="0" xfId="0" applyFont="1" applyAlignment="1"/>
    <xf numFmtId="0" fontId="21" fillId="0" borderId="0" xfId="0" applyFont="1" applyAlignment="1">
      <alignment horizontal="center" wrapText="1"/>
    </xf>
    <xf numFmtId="0" fontId="22" fillId="0" borderId="0" xfId="0" applyFont="1" applyAlignment="1"/>
    <xf numFmtId="0" fontId="22" fillId="0" borderId="0" xfId="0" applyFont="1" applyAlignment="1">
      <alignment wrapText="1"/>
    </xf>
    <xf numFmtId="0" fontId="22" fillId="0" borderId="0" xfId="0" applyFont="1" applyAlignment="1">
      <alignment horizontal="center" wrapText="1"/>
    </xf>
    <xf numFmtId="0" fontId="0" fillId="10" borderId="0" xfId="0" applyFont="1" applyFill="1" applyAlignment="1"/>
    <xf numFmtId="0" fontId="0" fillId="10" borderId="0" xfId="0" applyFont="1" applyFill="1" applyAlignment="1">
      <alignment wrapText="1"/>
    </xf>
    <xf numFmtId="0" fontId="16" fillId="10" borderId="0" xfId="0" applyFont="1" applyFill="1" applyAlignment="1">
      <alignment vertical="top" wrapText="1"/>
    </xf>
    <xf numFmtId="0" fontId="15" fillId="10" borderId="0" xfId="0" applyFont="1" applyFill="1" applyAlignment="1">
      <alignment vertical="top" wrapText="1"/>
    </xf>
    <xf numFmtId="0" fontId="27" fillId="10" borderId="14" xfId="0" applyFont="1" applyFill="1" applyBorder="1" applyAlignment="1">
      <alignment vertical="top" wrapText="1"/>
    </xf>
    <xf numFmtId="0" fontId="0" fillId="10" borderId="19" xfId="0" applyFont="1" applyFill="1" applyBorder="1" applyAlignment="1"/>
    <xf numFmtId="0" fontId="0" fillId="10" borderId="20" xfId="0" applyFont="1" applyFill="1" applyBorder="1" applyAlignment="1"/>
    <xf numFmtId="0" fontId="0" fillId="10" borderId="0" xfId="0" applyFont="1" applyFill="1" applyBorder="1" applyAlignment="1"/>
    <xf numFmtId="0" fontId="0" fillId="10" borderId="21" xfId="0" applyFont="1" applyFill="1" applyBorder="1" applyAlignment="1"/>
    <xf numFmtId="0" fontId="24" fillId="10" borderId="14" xfId="0" applyFont="1" applyFill="1" applyBorder="1" applyAlignment="1"/>
    <xf numFmtId="0" fontId="24" fillId="10" borderId="0" xfId="0" applyFont="1" applyFill="1" applyBorder="1" applyAlignment="1"/>
    <xf numFmtId="0" fontId="25" fillId="10" borderId="14" xfId="0" applyFont="1" applyFill="1" applyBorder="1" applyAlignment="1"/>
    <xf numFmtId="0" fontId="25" fillId="10" borderId="0" xfId="0" applyFont="1" applyFill="1" applyBorder="1" applyAlignment="1"/>
    <xf numFmtId="0" fontId="26" fillId="10" borderId="14" xfId="0" applyFont="1" applyFill="1" applyBorder="1" applyAlignment="1"/>
    <xf numFmtId="0" fontId="24" fillId="13" borderId="14" xfId="0" applyFont="1" applyFill="1" applyBorder="1" applyAlignment="1"/>
    <xf numFmtId="0" fontId="24" fillId="13" borderId="0" xfId="0" applyFont="1" applyFill="1" applyBorder="1" applyAlignment="1"/>
    <xf numFmtId="0" fontId="0" fillId="13" borderId="0" xfId="0" applyFont="1" applyFill="1" applyBorder="1" applyAlignment="1"/>
    <xf numFmtId="0" fontId="37" fillId="13" borderId="61" xfId="0" applyFont="1" applyFill="1" applyBorder="1" applyAlignment="1">
      <alignment horizontal="left" vertical="top" wrapText="1"/>
    </xf>
    <xf numFmtId="0" fontId="37" fillId="13" borderId="62" xfId="0" applyFont="1" applyFill="1" applyBorder="1" applyAlignment="1">
      <alignment horizontal="left" vertical="top" wrapText="1"/>
    </xf>
    <xf numFmtId="0" fontId="14" fillId="23" borderId="19" xfId="0" applyFont="1" applyFill="1" applyBorder="1" applyAlignment="1" applyProtection="1">
      <alignment vertical="top"/>
      <protection locked="0"/>
    </xf>
    <xf numFmtId="0" fontId="15" fillId="23" borderId="19" xfId="0" applyFont="1" applyFill="1" applyBorder="1" applyAlignment="1" applyProtection="1">
      <alignment vertical="top"/>
      <protection locked="0"/>
    </xf>
    <xf numFmtId="1" fontId="14" fillId="23" borderId="19" xfId="0" applyNumberFormat="1" applyFont="1" applyFill="1" applyBorder="1" applyAlignment="1" applyProtection="1">
      <alignment vertical="top"/>
      <protection locked="0"/>
    </xf>
    <xf numFmtId="0" fontId="15" fillId="23" borderId="0" xfId="0" applyFont="1" applyFill="1" applyBorder="1" applyProtection="1">
      <protection locked="0"/>
    </xf>
    <xf numFmtId="0" fontId="15" fillId="23" borderId="0" xfId="0" applyFont="1" applyFill="1" applyBorder="1" applyAlignment="1" applyProtection="1">
      <alignment horizontal="center" wrapText="1"/>
      <protection locked="0"/>
    </xf>
    <xf numFmtId="0" fontId="15" fillId="23" borderId="0" xfId="0" applyFont="1" applyFill="1" applyBorder="1" applyAlignment="1" applyProtection="1">
      <alignment wrapText="1"/>
      <protection locked="0"/>
    </xf>
    <xf numFmtId="0" fontId="15" fillId="23" borderId="14" xfId="0" applyFont="1" applyFill="1" applyBorder="1" applyAlignment="1" applyProtection="1">
      <alignment horizontal="left"/>
      <protection locked="0"/>
    </xf>
    <xf numFmtId="0" fontId="15" fillId="23" borderId="0" xfId="0" applyFont="1" applyFill="1" applyBorder="1" applyAlignment="1" applyProtection="1">
      <alignment horizontal="left" wrapText="1"/>
      <protection locked="0"/>
    </xf>
    <xf numFmtId="0" fontId="15" fillId="23" borderId="0" xfId="0" applyFont="1" applyFill="1" applyBorder="1" applyAlignment="1" applyProtection="1">
      <alignment horizontal="center"/>
      <protection locked="0"/>
    </xf>
    <xf numFmtId="1" fontId="15" fillId="23" borderId="0" xfId="0" applyNumberFormat="1" applyFont="1" applyFill="1" applyBorder="1" applyAlignment="1" applyProtection="1">
      <alignment horizontal="center"/>
      <protection locked="0"/>
    </xf>
    <xf numFmtId="49" fontId="2" fillId="13" borderId="0" xfId="0" applyNumberFormat="1" applyFont="1" applyFill="1" applyBorder="1"/>
    <xf numFmtId="0" fontId="2" fillId="10" borderId="0" xfId="0" applyFont="1" applyFill="1"/>
    <xf numFmtId="0" fontId="0" fillId="13" borderId="26" xfId="0" applyFill="1" applyBorder="1" applyAlignment="1">
      <alignment vertical="center" wrapText="1"/>
    </xf>
    <xf numFmtId="0" fontId="0" fillId="13" borderId="19" xfId="0" applyFill="1" applyBorder="1" applyAlignment="1">
      <alignment vertical="center" wrapText="1"/>
    </xf>
    <xf numFmtId="0" fontId="0" fillId="13" borderId="13" xfId="0" applyFill="1" applyBorder="1" applyAlignment="1">
      <alignment vertical="center" wrapText="1"/>
    </xf>
    <xf numFmtId="0" fontId="2" fillId="13" borderId="27" xfId="0" applyFont="1" applyFill="1" applyBorder="1" applyAlignment="1">
      <alignment vertical="center" wrapText="1"/>
    </xf>
    <xf numFmtId="1" fontId="4" fillId="10" borderId="2" xfId="0" applyNumberFormat="1" applyFont="1" applyFill="1" applyBorder="1" applyAlignment="1">
      <alignment horizontal="center" vertical="center"/>
    </xf>
    <xf numFmtId="0" fontId="2" fillId="0" borderId="0" xfId="0" applyFont="1"/>
    <xf numFmtId="0" fontId="0" fillId="10" borderId="0" xfId="0" applyFill="1" applyBorder="1"/>
    <xf numFmtId="0" fontId="23" fillId="10" borderId="19" xfId="0" applyFont="1" applyFill="1" applyBorder="1" applyAlignment="1"/>
    <xf numFmtId="0" fontId="23" fillId="10" borderId="0" xfId="0" applyFont="1" applyFill="1" applyBorder="1" applyAlignment="1"/>
    <xf numFmtId="0" fontId="21" fillId="10" borderId="7" xfId="0" applyFont="1" applyFill="1" applyBorder="1" applyAlignment="1">
      <alignment vertical="top" textRotation="90"/>
    </xf>
    <xf numFmtId="0" fontId="21" fillId="10" borderId="7" xfId="0" applyFont="1" applyFill="1" applyBorder="1" applyAlignment="1">
      <alignment vertical="top" wrapText="1"/>
    </xf>
    <xf numFmtId="0" fontId="21" fillId="27" borderId="7" xfId="0" applyFont="1" applyFill="1" applyBorder="1" applyAlignment="1">
      <alignment vertical="top" wrapText="1"/>
    </xf>
    <xf numFmtId="0" fontId="0" fillId="10" borderId="68" xfId="0" applyFont="1" applyFill="1" applyBorder="1" applyAlignment="1"/>
    <xf numFmtId="0" fontId="0" fillId="0" borderId="41" xfId="0" applyBorder="1"/>
    <xf numFmtId="0" fontId="0" fillId="0" borderId="42" xfId="0" applyBorder="1"/>
    <xf numFmtId="0" fontId="0" fillId="0" borderId="67" xfId="0" applyBorder="1"/>
    <xf numFmtId="49" fontId="0" fillId="13" borderId="19" xfId="0" applyNumberFormat="1" applyFont="1" applyFill="1" applyBorder="1"/>
    <xf numFmtId="0" fontId="0" fillId="13" borderId="19" xfId="0" applyFont="1" applyFill="1" applyBorder="1"/>
    <xf numFmtId="49" fontId="0" fillId="13" borderId="0" xfId="0" applyNumberFormat="1" applyFont="1" applyFill="1" applyBorder="1" applyAlignment="1"/>
    <xf numFmtId="49" fontId="0" fillId="13" borderId="0" xfId="0" applyNumberFormat="1" applyFont="1" applyFill="1" applyBorder="1"/>
    <xf numFmtId="0" fontId="0" fillId="13" borderId="0" xfId="0" applyFont="1" applyFill="1" applyBorder="1"/>
    <xf numFmtId="49" fontId="0" fillId="13" borderId="22" xfId="0" applyNumberFormat="1" applyFont="1" applyFill="1" applyBorder="1"/>
    <xf numFmtId="0" fontId="0" fillId="13" borderId="22" xfId="0" applyFont="1" applyFill="1" applyBorder="1"/>
    <xf numFmtId="49" fontId="3" fillId="13" borderId="0" xfId="0" applyNumberFormat="1" applyFont="1" applyFill="1" applyBorder="1" applyAlignment="1">
      <alignment vertical="center" wrapText="1"/>
    </xf>
    <xf numFmtId="49" fontId="36" fillId="13" borderId="19" xfId="0" applyNumberFormat="1" applyFont="1" applyFill="1" applyBorder="1"/>
    <xf numFmtId="49" fontId="42" fillId="13" borderId="19" xfId="0" applyNumberFormat="1" applyFont="1" applyFill="1" applyBorder="1" applyAlignment="1"/>
    <xf numFmtId="49" fontId="2" fillId="13" borderId="13" xfId="0" applyNumberFormat="1" applyFont="1" applyFill="1" applyBorder="1" applyAlignment="1"/>
    <xf numFmtId="49" fontId="0" fillId="13" borderId="22" xfId="0" applyNumberFormat="1" applyFont="1" applyFill="1" applyBorder="1" applyAlignment="1"/>
    <xf numFmtId="49" fontId="43" fillId="13" borderId="0" xfId="0" applyNumberFormat="1" applyFont="1" applyFill="1" applyBorder="1" applyAlignment="1">
      <alignment vertical="top"/>
    </xf>
    <xf numFmtId="49" fontId="36" fillId="13" borderId="0" xfId="0" applyNumberFormat="1" applyFont="1" applyFill="1" applyBorder="1" applyAlignment="1"/>
    <xf numFmtId="49" fontId="36" fillId="13" borderId="14" xfId="0" applyNumberFormat="1" applyFont="1" applyFill="1" applyBorder="1"/>
    <xf numFmtId="49" fontId="36" fillId="13" borderId="0" xfId="0" applyNumberFormat="1" applyFont="1" applyFill="1" applyBorder="1"/>
    <xf numFmtId="49" fontId="0" fillId="13" borderId="22" xfId="0" applyNumberFormat="1" applyFill="1" applyBorder="1" applyAlignment="1">
      <alignment vertical="top" wrapText="1"/>
    </xf>
    <xf numFmtId="0" fontId="0" fillId="13" borderId="20" xfId="0" applyFill="1" applyBorder="1"/>
    <xf numFmtId="0" fontId="0" fillId="11" borderId="25" xfId="0" applyFont="1" applyFill="1" applyBorder="1"/>
    <xf numFmtId="0" fontId="0" fillId="11" borderId="26" xfId="0" applyFont="1" applyFill="1" applyBorder="1"/>
    <xf numFmtId="0" fontId="0" fillId="10" borderId="0" xfId="0" applyFill="1" applyBorder="1" applyAlignment="1">
      <alignment vertical="center"/>
    </xf>
    <xf numFmtId="0" fontId="0" fillId="0" borderId="0" xfId="0" applyBorder="1"/>
    <xf numFmtId="0" fontId="0" fillId="30" borderId="46" xfId="0" applyNumberFormat="1" applyFont="1" applyFill="1" applyBorder="1" applyAlignment="1" applyProtection="1">
      <alignment horizontal="center" vertical="center"/>
      <protection locked="0"/>
    </xf>
    <xf numFmtId="0" fontId="0" fillId="35" borderId="46" xfId="0" applyFill="1" applyBorder="1" applyAlignment="1" applyProtection="1">
      <alignment horizontal="center" vertical="center"/>
      <protection locked="0"/>
    </xf>
    <xf numFmtId="0" fontId="0" fillId="35" borderId="46" xfId="0" applyNumberFormat="1" applyFont="1" applyFill="1" applyBorder="1" applyAlignment="1" applyProtection="1">
      <alignment horizontal="center" vertical="center"/>
      <protection locked="0"/>
    </xf>
    <xf numFmtId="0" fontId="0" fillId="34" borderId="46" xfId="0" applyNumberFormat="1" applyFont="1" applyFill="1" applyBorder="1" applyAlignment="1" applyProtection="1">
      <alignment horizontal="center" vertical="center"/>
      <protection locked="0"/>
    </xf>
    <xf numFmtId="0" fontId="0" fillId="33" borderId="46" xfId="0" applyFill="1" applyBorder="1" applyAlignment="1" applyProtection="1">
      <alignment horizontal="center" vertical="center"/>
      <protection locked="0"/>
    </xf>
    <xf numFmtId="0" fontId="0" fillId="33" borderId="46" xfId="0" applyNumberFormat="1" applyFont="1" applyFill="1" applyBorder="1" applyAlignment="1" applyProtection="1">
      <alignment horizontal="center" vertical="center"/>
      <protection locked="0"/>
    </xf>
    <xf numFmtId="0" fontId="0" fillId="30" borderId="46" xfId="0" applyFill="1" applyBorder="1" applyAlignment="1" applyProtection="1">
      <alignment horizontal="center" vertical="center"/>
      <protection locked="0"/>
    </xf>
    <xf numFmtId="0" fontId="0" fillId="32" borderId="46" xfId="0" applyNumberFormat="1" applyFont="1" applyFill="1" applyBorder="1" applyAlignment="1" applyProtection="1">
      <alignment horizontal="center" vertical="center"/>
      <protection locked="0"/>
    </xf>
    <xf numFmtId="0" fontId="0" fillId="32" borderId="46" xfId="0" applyFill="1" applyBorder="1" applyAlignment="1" applyProtection="1">
      <alignment horizontal="center" vertical="center"/>
      <protection locked="0"/>
    </xf>
    <xf numFmtId="0" fontId="0" fillId="11" borderId="15" xfId="0" applyFont="1" applyFill="1" applyBorder="1"/>
    <xf numFmtId="0" fontId="0" fillId="11" borderId="23" xfId="0" applyFont="1" applyFill="1" applyBorder="1"/>
    <xf numFmtId="0" fontId="0" fillId="36" borderId="12" xfId="0" applyFill="1" applyBorder="1" applyAlignment="1" applyProtection="1">
      <alignment horizontal="center" vertical="center"/>
      <protection locked="0"/>
    </xf>
    <xf numFmtId="49" fontId="43" fillId="13" borderId="15" xfId="0" applyNumberFormat="1" applyFont="1" applyFill="1" applyBorder="1" applyAlignment="1">
      <alignment vertical="top"/>
    </xf>
    <xf numFmtId="0" fontId="0" fillId="13" borderId="22" xfId="0" applyFill="1" applyBorder="1"/>
    <xf numFmtId="49" fontId="0" fillId="13" borderId="23" xfId="0" applyNumberFormat="1" applyFill="1" applyBorder="1" applyAlignment="1">
      <alignment vertical="top" wrapText="1"/>
    </xf>
    <xf numFmtId="0" fontId="0" fillId="31" borderId="46" xfId="0" applyFill="1" applyBorder="1" applyAlignment="1" applyProtection="1">
      <alignment horizontal="center" vertical="center"/>
      <protection locked="0"/>
    </xf>
    <xf numFmtId="0" fontId="0" fillId="31" borderId="46" xfId="0" applyNumberFormat="1" applyFont="1" applyFill="1" applyBorder="1" applyAlignment="1" applyProtection="1">
      <alignment horizontal="center" vertical="center"/>
      <protection locked="0"/>
    </xf>
    <xf numFmtId="0" fontId="0" fillId="13" borderId="0" xfId="0" applyFill="1" applyBorder="1" applyProtection="1"/>
    <xf numFmtId="0" fontId="2" fillId="11" borderId="20" xfId="0" applyFont="1" applyFill="1" applyBorder="1" applyAlignment="1" applyProtection="1">
      <alignment horizontal="center" vertical="center"/>
      <protection hidden="1"/>
    </xf>
    <xf numFmtId="0" fontId="2" fillId="11" borderId="26" xfId="0" applyFont="1" applyFill="1" applyBorder="1" applyAlignment="1" applyProtection="1">
      <alignment horizontal="center" vertical="center"/>
      <protection hidden="1"/>
    </xf>
    <xf numFmtId="0" fontId="8" fillId="20" borderId="46" xfId="0" applyFont="1" applyFill="1" applyBorder="1" applyAlignment="1" applyProtection="1">
      <alignment horizontal="center" vertical="center"/>
      <protection hidden="1"/>
    </xf>
    <xf numFmtId="0" fontId="3" fillId="4" borderId="6" xfId="0" applyFont="1" applyFill="1" applyBorder="1" applyAlignment="1" applyProtection="1">
      <alignment horizontal="center"/>
      <protection hidden="1"/>
    </xf>
    <xf numFmtId="0" fontId="44" fillId="5" borderId="4" xfId="0" applyFont="1" applyFill="1" applyBorder="1" applyAlignment="1" applyProtection="1">
      <protection hidden="1"/>
    </xf>
    <xf numFmtId="0" fontId="44" fillId="5" borderId="5" xfId="0" applyFont="1" applyFill="1" applyBorder="1" applyAlignment="1" applyProtection="1">
      <protection hidden="1"/>
    </xf>
    <xf numFmtId="0" fontId="44" fillId="5" borderId="6" xfId="0" applyFont="1" applyFill="1" applyBorder="1" applyAlignment="1" applyProtection="1">
      <protection hidden="1"/>
    </xf>
    <xf numFmtId="0" fontId="44" fillId="5" borderId="24" xfId="0" applyFont="1" applyFill="1" applyBorder="1" applyAlignment="1" applyProtection="1">
      <protection hidden="1"/>
    </xf>
    <xf numFmtId="1" fontId="3" fillId="5" borderId="2" xfId="0" applyNumberFormat="1" applyFont="1" applyFill="1" applyBorder="1" applyAlignment="1" applyProtection="1">
      <alignment horizontal="center"/>
      <protection hidden="1"/>
    </xf>
    <xf numFmtId="1" fontId="3" fillId="5" borderId="4" xfId="0" applyNumberFormat="1" applyFont="1" applyFill="1" applyBorder="1" applyAlignment="1" applyProtection="1">
      <alignment horizontal="center"/>
      <protection hidden="1"/>
    </xf>
    <xf numFmtId="1" fontId="3" fillId="6" borderId="2" xfId="0" applyNumberFormat="1" applyFont="1" applyFill="1" applyBorder="1" applyAlignment="1" applyProtection="1">
      <alignment horizontal="center"/>
      <protection hidden="1"/>
    </xf>
    <xf numFmtId="1" fontId="3" fillId="3" borderId="2" xfId="0" applyNumberFormat="1" applyFont="1" applyFill="1" applyBorder="1" applyAlignment="1" applyProtection="1">
      <alignment horizontal="center"/>
      <protection hidden="1"/>
    </xf>
    <xf numFmtId="1" fontId="3" fillId="3" borderId="4" xfId="0" applyNumberFormat="1" applyFont="1" applyFill="1" applyBorder="1" applyAlignment="1" applyProtection="1">
      <alignment horizontal="center"/>
      <protection hidden="1"/>
    </xf>
    <xf numFmtId="0" fontId="3" fillId="7" borderId="6" xfId="0" applyFont="1" applyFill="1" applyBorder="1" applyAlignment="1" applyProtection="1">
      <alignment horizontal="center"/>
      <protection hidden="1"/>
    </xf>
    <xf numFmtId="0" fontId="3" fillId="8" borderId="2" xfId="0" applyFont="1" applyFill="1" applyBorder="1" applyAlignment="1" applyProtection="1">
      <alignment horizontal="center"/>
      <protection hidden="1"/>
    </xf>
    <xf numFmtId="0" fontId="3" fillId="8" borderId="4" xfId="0" applyFont="1" applyFill="1" applyBorder="1" applyAlignment="1" applyProtection="1">
      <alignment horizontal="center"/>
      <protection hidden="1"/>
    </xf>
    <xf numFmtId="0" fontId="3" fillId="9" borderId="2" xfId="0" applyFont="1" applyFill="1" applyBorder="1" applyAlignment="1" applyProtection="1">
      <alignment horizontal="center"/>
      <protection hidden="1"/>
    </xf>
    <xf numFmtId="0" fontId="3" fillId="3" borderId="2" xfId="0" applyFont="1" applyFill="1" applyBorder="1" applyAlignment="1" applyProtection="1">
      <alignment horizontal="center"/>
      <protection hidden="1"/>
    </xf>
    <xf numFmtId="0" fontId="3" fillId="3" borderId="4" xfId="0" applyFont="1" applyFill="1" applyBorder="1" applyAlignment="1" applyProtection="1">
      <alignment horizontal="center"/>
      <protection hidden="1"/>
    </xf>
    <xf numFmtId="0" fontId="3" fillId="9" borderId="7" xfId="0" applyFont="1" applyFill="1" applyBorder="1" applyAlignment="1" applyProtection="1">
      <alignment horizontal="center"/>
      <protection hidden="1"/>
    </xf>
    <xf numFmtId="0" fontId="3" fillId="3" borderId="7" xfId="0" applyFont="1" applyFill="1" applyBorder="1" applyAlignment="1" applyProtection="1">
      <alignment horizontal="center"/>
      <protection hidden="1"/>
    </xf>
    <xf numFmtId="0" fontId="3" fillId="3" borderId="33" xfId="0" applyFont="1" applyFill="1" applyBorder="1" applyAlignment="1" applyProtection="1">
      <alignment horizontal="center"/>
      <protection hidden="1"/>
    </xf>
    <xf numFmtId="1" fontId="40" fillId="23" borderId="21" xfId="1" applyNumberFormat="1" applyFont="1" applyFill="1" applyBorder="1" applyAlignment="1" applyProtection="1">
      <alignment horizontal="center"/>
      <protection hidden="1"/>
    </xf>
    <xf numFmtId="0" fontId="15" fillId="10" borderId="0" xfId="0" applyFont="1" applyFill="1" applyBorder="1" applyAlignment="1">
      <alignment vertical="top" wrapText="1"/>
    </xf>
    <xf numFmtId="49" fontId="43" fillId="13" borderId="0" xfId="0" applyNumberFormat="1" applyFont="1" applyFill="1" applyBorder="1" applyAlignment="1"/>
    <xf numFmtId="49" fontId="0" fillId="13" borderId="22" xfId="0" applyNumberFormat="1" applyFill="1" applyBorder="1" applyAlignment="1"/>
    <xf numFmtId="0" fontId="30" fillId="37" borderId="13" xfId="0" applyFont="1" applyFill="1" applyBorder="1" applyAlignment="1">
      <alignment horizontal="left" vertical="center"/>
    </xf>
    <xf numFmtId="0" fontId="0" fillId="37" borderId="20" xfId="0" applyFill="1" applyBorder="1"/>
    <xf numFmtId="0" fontId="11" fillId="37" borderId="14" xfId="2" applyFill="1" applyBorder="1" applyAlignment="1">
      <alignment horizontal="left"/>
    </xf>
    <xf numFmtId="0" fontId="0" fillId="37" borderId="21" xfId="0" applyFill="1" applyBorder="1"/>
    <xf numFmtId="0" fontId="11" fillId="37" borderId="15" xfId="2" applyFill="1" applyBorder="1" applyAlignment="1">
      <alignment horizontal="left"/>
    </xf>
    <xf numFmtId="0" fontId="0" fillId="37" borderId="23" xfId="0" applyFill="1" applyBorder="1"/>
    <xf numFmtId="0" fontId="0" fillId="37" borderId="20" xfId="0" applyFill="1" applyBorder="1" applyAlignment="1">
      <alignment horizontal="left"/>
    </xf>
    <xf numFmtId="0" fontId="0" fillId="37" borderId="21" xfId="0" applyFill="1" applyBorder="1" applyAlignment="1">
      <alignment horizontal="left"/>
    </xf>
    <xf numFmtId="0" fontId="0" fillId="37" borderId="21" xfId="0" applyFill="1" applyBorder="1" applyAlignment="1">
      <alignment vertical="top"/>
    </xf>
    <xf numFmtId="0" fontId="0" fillId="37" borderId="14" xfId="0" applyFill="1" applyBorder="1" applyAlignment="1">
      <alignment vertical="top" wrapText="1"/>
    </xf>
    <xf numFmtId="0" fontId="0" fillId="37" borderId="15" xfId="0" applyFill="1" applyBorder="1" applyAlignment="1">
      <alignment vertical="top" wrapText="1"/>
    </xf>
    <xf numFmtId="0" fontId="0" fillId="37" borderId="23" xfId="0" applyFill="1" applyBorder="1" applyAlignment="1">
      <alignment vertical="top"/>
    </xf>
    <xf numFmtId="0" fontId="29" fillId="37" borderId="13" xfId="0" applyFont="1" applyFill="1" applyBorder="1" applyAlignment="1">
      <alignment vertical="center"/>
    </xf>
    <xf numFmtId="0" fontId="28" fillId="37" borderId="19" xfId="0" applyFont="1" applyFill="1" applyBorder="1" applyAlignment="1">
      <alignment vertical="center"/>
    </xf>
    <xf numFmtId="0" fontId="16" fillId="37" borderId="19" xfId="0" applyFont="1" applyFill="1" applyBorder="1" applyAlignment="1">
      <alignment vertical="center"/>
    </xf>
    <xf numFmtId="0" fontId="16" fillId="37" borderId="20" xfId="0" applyFont="1" applyFill="1" applyBorder="1" applyAlignment="1">
      <alignment vertical="center"/>
    </xf>
    <xf numFmtId="0" fontId="16" fillId="37" borderId="21" xfId="0" applyFont="1" applyFill="1" applyBorder="1" applyAlignment="1">
      <alignment vertical="center"/>
    </xf>
    <xf numFmtId="0" fontId="0" fillId="37" borderId="14" xfId="0" applyFill="1" applyBorder="1"/>
    <xf numFmtId="0" fontId="0" fillId="37" borderId="0" xfId="0" applyFill="1" applyBorder="1"/>
    <xf numFmtId="0" fontId="16" fillId="37" borderId="0" xfId="0" applyFont="1" applyFill="1" applyBorder="1" applyAlignment="1">
      <alignment vertical="center"/>
    </xf>
    <xf numFmtId="0" fontId="29" fillId="37" borderId="14" xfId="0" applyFont="1" applyFill="1" applyBorder="1" applyAlignment="1">
      <alignment vertical="center"/>
    </xf>
    <xf numFmtId="14" fontId="0" fillId="0" borderId="77" xfId="0" applyNumberFormat="1" applyBorder="1" applyAlignment="1" applyProtection="1">
      <alignment horizontal="left" vertical="top" wrapText="1"/>
      <protection locked="0"/>
    </xf>
    <xf numFmtId="49" fontId="0" fillId="0" borderId="78" xfId="0" applyNumberFormat="1" applyBorder="1" applyAlignment="1" applyProtection="1">
      <alignment horizontal="left" vertical="top" wrapText="1"/>
      <protection locked="0"/>
    </xf>
    <xf numFmtId="0" fontId="4" fillId="4" borderId="39" xfId="0" applyNumberFormat="1" applyFont="1" applyFill="1" applyBorder="1" applyAlignment="1">
      <alignment horizontal="center" vertical="center"/>
    </xf>
    <xf numFmtId="0" fontId="4" fillId="4" borderId="40" xfId="0" applyNumberFormat="1" applyFont="1" applyFill="1" applyBorder="1" applyAlignment="1">
      <alignment horizontal="center" vertical="center"/>
    </xf>
    <xf numFmtId="0" fontId="2" fillId="10" borderId="76" xfId="0" applyFont="1" applyFill="1" applyBorder="1" applyAlignment="1" applyProtection="1">
      <alignment horizontal="left" vertical="top"/>
    </xf>
    <xf numFmtId="0" fontId="2" fillId="10" borderId="63" xfId="0" applyFont="1" applyFill="1" applyBorder="1" applyAlignment="1" applyProtection="1">
      <alignment horizontal="left" vertical="top"/>
    </xf>
    <xf numFmtId="0" fontId="47" fillId="13" borderId="14" xfId="0" applyFont="1" applyFill="1" applyBorder="1" applyAlignment="1"/>
    <xf numFmtId="49" fontId="47" fillId="13" borderId="13" xfId="0" applyNumberFormat="1" applyFont="1" applyFill="1" applyBorder="1" applyAlignment="1"/>
    <xf numFmtId="49" fontId="47" fillId="13" borderId="14" xfId="0" applyNumberFormat="1" applyFont="1" applyFill="1" applyBorder="1" applyAlignment="1">
      <alignment vertical="top"/>
    </xf>
    <xf numFmtId="49" fontId="47" fillId="13" borderId="14" xfId="0" applyNumberFormat="1" applyFont="1" applyFill="1" applyBorder="1" applyAlignment="1">
      <alignment vertical="center"/>
    </xf>
    <xf numFmtId="0" fontId="47" fillId="13" borderId="13" xfId="0" applyFont="1" applyFill="1" applyBorder="1" applyAlignment="1"/>
    <xf numFmtId="0" fontId="37" fillId="13" borderId="56" xfId="0" applyFont="1" applyFill="1" applyBorder="1" applyAlignment="1">
      <alignment horizontal="center" vertical="top" wrapText="1"/>
    </xf>
    <xf numFmtId="0" fontId="20" fillId="10" borderId="7" xfId="0" applyFont="1" applyFill="1" applyBorder="1" applyAlignment="1">
      <alignment vertical="top" wrapText="1"/>
    </xf>
    <xf numFmtId="0" fontId="15" fillId="23" borderId="0" xfId="0" applyFont="1" applyFill="1" applyBorder="1" applyAlignment="1" applyProtection="1">
      <alignment horizontal="center" vertical="center" wrapText="1"/>
      <protection locked="0"/>
    </xf>
    <xf numFmtId="0" fontId="15" fillId="23" borderId="19" xfId="0" applyFont="1" applyFill="1" applyBorder="1" applyAlignment="1" applyProtection="1">
      <alignment horizontal="center" vertical="center" wrapText="1"/>
      <protection locked="0"/>
    </xf>
    <xf numFmtId="0" fontId="17" fillId="23" borderId="0" xfId="0" applyFont="1" applyFill="1" applyBorder="1" applyAlignment="1" applyProtection="1">
      <alignment horizontal="center"/>
      <protection locked="0"/>
    </xf>
    <xf numFmtId="0" fontId="0" fillId="10" borderId="0" xfId="0" applyFont="1" applyFill="1" applyAlignment="1" applyProtection="1">
      <protection locked="0"/>
    </xf>
    <xf numFmtId="0" fontId="0" fillId="10" borderId="0" xfId="0" applyFont="1" applyFill="1" applyAlignment="1" applyProtection="1">
      <alignment vertical="center"/>
      <protection locked="0"/>
    </xf>
    <xf numFmtId="0" fontId="15" fillId="10" borderId="19" xfId="0" applyFont="1" applyFill="1" applyBorder="1" applyAlignment="1" applyProtection="1">
      <alignment horizontal="center" vertical="top" wrapText="1"/>
      <protection locked="0"/>
    </xf>
    <xf numFmtId="0" fontId="0" fillId="10" borderId="0" xfId="0" applyFont="1" applyFill="1" applyAlignment="1" applyProtection="1">
      <alignment horizontal="center" vertical="center"/>
      <protection locked="0"/>
    </xf>
    <xf numFmtId="0" fontId="0" fillId="10" borderId="0" xfId="0" applyFont="1" applyFill="1" applyAlignment="1" applyProtection="1">
      <alignment horizontal="center" vertical="center" wrapText="1"/>
      <protection locked="0"/>
    </xf>
    <xf numFmtId="49" fontId="0" fillId="10" borderId="0" xfId="0" applyNumberFormat="1" applyFont="1" applyFill="1" applyAlignment="1" applyProtection="1">
      <alignment horizontal="center" vertical="center"/>
      <protection locked="0"/>
    </xf>
    <xf numFmtId="0" fontId="17" fillId="23" borderId="19" xfId="0" applyFont="1" applyFill="1" applyBorder="1" applyAlignment="1" applyProtection="1">
      <alignment horizontal="center"/>
      <protection locked="0"/>
    </xf>
    <xf numFmtId="0" fontId="20" fillId="0" borderId="0" xfId="0" applyFont="1" applyAlignment="1">
      <alignment wrapText="1"/>
    </xf>
    <xf numFmtId="0" fontId="2" fillId="37" borderId="14" xfId="0" applyFont="1" applyFill="1" applyBorder="1" applyAlignment="1">
      <alignment vertical="top" wrapText="1"/>
    </xf>
    <xf numFmtId="0" fontId="0" fillId="0" borderId="0" xfId="0" applyAlignment="1">
      <alignment horizontal="center"/>
    </xf>
    <xf numFmtId="0" fontId="21" fillId="0" borderId="0" xfId="0" applyFont="1" applyAlignment="1">
      <alignment horizontal="center"/>
    </xf>
    <xf numFmtId="0" fontId="0" fillId="0" borderId="0" xfId="0" applyFont="1" applyAlignment="1">
      <alignment horizontal="center"/>
    </xf>
    <xf numFmtId="0" fontId="17" fillId="20" borderId="2" xfId="0" applyFont="1" applyFill="1" applyBorder="1" applyAlignment="1" applyProtection="1">
      <alignment horizontal="center" vertical="center" wrapText="1"/>
      <protection locked="0"/>
    </xf>
    <xf numFmtId="0" fontId="17" fillId="20" borderId="5" xfId="0" applyFont="1" applyFill="1" applyBorder="1" applyAlignment="1" applyProtection="1">
      <alignment vertical="center"/>
      <protection locked="0"/>
    </xf>
    <xf numFmtId="0" fontId="15" fillId="23" borderId="0" xfId="0" applyNumberFormat="1" applyFont="1" applyFill="1" applyBorder="1" applyAlignment="1" applyProtection="1">
      <alignment horizontal="center" wrapText="1"/>
      <protection locked="0"/>
    </xf>
    <xf numFmtId="2" fontId="0" fillId="10" borderId="0" xfId="0" applyNumberFormat="1" applyFont="1" applyFill="1" applyAlignment="1" applyProtection="1">
      <alignment textRotation="90" wrapText="1"/>
      <protection locked="0"/>
    </xf>
    <xf numFmtId="0" fontId="17" fillId="23" borderId="19" xfId="0" applyFont="1" applyFill="1" applyBorder="1" applyAlignment="1" applyProtection="1">
      <alignment horizontal="center" textRotation="90"/>
      <protection locked="0"/>
    </xf>
    <xf numFmtId="2" fontId="15" fillId="23" borderId="0" xfId="0" applyNumberFormat="1" applyFont="1" applyFill="1" applyBorder="1" applyAlignment="1" applyProtection="1">
      <alignment horizontal="center" textRotation="90" wrapText="1"/>
      <protection locked="0"/>
    </xf>
    <xf numFmtId="2" fontId="0" fillId="10" borderId="0" xfId="0" applyNumberFormat="1" applyFont="1" applyFill="1" applyAlignment="1" applyProtection="1">
      <alignment textRotation="255" wrapText="1"/>
      <protection locked="0"/>
    </xf>
    <xf numFmtId="0" fontId="17" fillId="23" borderId="19" xfId="0" applyFont="1" applyFill="1" applyBorder="1" applyAlignment="1" applyProtection="1">
      <alignment horizontal="center" textRotation="255"/>
      <protection locked="0"/>
    </xf>
    <xf numFmtId="0" fontId="17" fillId="23" borderId="0" xfId="0" applyFont="1" applyFill="1" applyBorder="1" applyAlignment="1" applyProtection="1">
      <alignment horizontal="center" textRotation="255"/>
      <protection locked="0"/>
    </xf>
    <xf numFmtId="0" fontId="15" fillId="23" borderId="0" xfId="0" applyFont="1" applyFill="1" applyBorder="1" applyAlignment="1" applyProtection="1">
      <alignment horizontal="center" textRotation="255" wrapText="1"/>
      <protection locked="0"/>
    </xf>
    <xf numFmtId="2" fontId="15" fillId="23" borderId="0" xfId="0" applyNumberFormat="1" applyFont="1" applyFill="1" applyBorder="1" applyAlignment="1" applyProtection="1">
      <alignment horizontal="center" textRotation="255" wrapText="1"/>
      <protection locked="0"/>
    </xf>
    <xf numFmtId="0" fontId="0" fillId="10" borderId="0" xfId="0" applyNumberFormat="1" applyFont="1" applyFill="1" applyAlignment="1" applyProtection="1">
      <alignment horizontal="center"/>
      <protection locked="0"/>
    </xf>
    <xf numFmtId="0" fontId="15" fillId="10" borderId="0" xfId="0" applyFont="1" applyFill="1" applyBorder="1" applyAlignment="1" applyProtection="1">
      <alignment horizontal="center" vertical="center" wrapText="1"/>
      <protection locked="0"/>
    </xf>
    <xf numFmtId="0" fontId="17" fillId="23" borderId="19" xfId="0" applyFont="1" applyFill="1" applyBorder="1" applyAlignment="1" applyProtection="1">
      <alignment horizontal="center" vertical="center"/>
      <protection locked="0"/>
    </xf>
    <xf numFmtId="0" fontId="17" fillId="23" borderId="0" xfId="0" applyFont="1" applyFill="1" applyBorder="1" applyAlignment="1" applyProtection="1">
      <alignment horizontal="center" vertical="center"/>
      <protection locked="0"/>
    </xf>
    <xf numFmtId="0" fontId="39" fillId="39" borderId="71" xfId="0" applyFont="1" applyFill="1" applyBorder="1" applyAlignment="1" applyProtection="1">
      <alignment horizontal="center" vertical="top" wrapText="1"/>
      <protection locked="0"/>
    </xf>
    <xf numFmtId="0" fontId="39" fillId="39" borderId="16" xfId="0" applyFont="1" applyFill="1" applyBorder="1" applyAlignment="1" applyProtection="1">
      <alignment horizontal="center" vertical="top" wrapText="1"/>
      <protection locked="0"/>
    </xf>
    <xf numFmtId="0" fontId="39" fillId="25" borderId="68" xfId="0" applyFont="1" applyFill="1" applyBorder="1" applyAlignment="1" applyProtection="1">
      <alignment horizontal="center" vertical="top" wrapText="1"/>
      <protection locked="0"/>
    </xf>
    <xf numFmtId="0" fontId="39" fillId="25" borderId="7" xfId="0" applyFont="1" applyFill="1" applyBorder="1" applyAlignment="1" applyProtection="1">
      <alignment horizontal="center" vertical="top" wrapText="1"/>
      <protection locked="0"/>
    </xf>
    <xf numFmtId="1" fontId="15" fillId="23" borderId="2" xfId="0" applyNumberFormat="1" applyFont="1" applyFill="1" applyBorder="1" applyAlignment="1" applyProtection="1">
      <alignment horizontal="center" vertical="center"/>
    </xf>
    <xf numFmtId="2" fontId="18" fillId="23" borderId="2" xfId="0" applyNumberFormat="1" applyFont="1" applyFill="1" applyBorder="1" applyAlignment="1" applyProtection="1">
      <alignment horizontal="center" vertical="center" textRotation="255" wrapText="1"/>
    </xf>
    <xf numFmtId="1" fontId="15" fillId="23" borderId="42" xfId="0" applyNumberFormat="1" applyFont="1" applyFill="1" applyBorder="1" applyAlignment="1" applyProtection="1">
      <alignment horizontal="center" vertical="center"/>
    </xf>
    <xf numFmtId="2" fontId="18" fillId="23" borderId="42" xfId="0" applyNumberFormat="1" applyFont="1" applyFill="1" applyBorder="1" applyAlignment="1" applyProtection="1">
      <alignment horizontal="center" vertical="center" textRotation="255" wrapText="1"/>
    </xf>
    <xf numFmtId="0" fontId="0" fillId="10" borderId="0" xfId="0" applyFont="1" applyFill="1" applyAlignment="1" applyProtection="1">
      <alignment horizontal="center"/>
      <protection locked="0"/>
    </xf>
    <xf numFmtId="0" fontId="36" fillId="10" borderId="0" xfId="0" applyFont="1" applyFill="1" applyAlignment="1" applyProtection="1">
      <alignment wrapText="1"/>
      <protection locked="0"/>
    </xf>
    <xf numFmtId="0" fontId="33" fillId="23" borderId="0" xfId="0" applyFont="1" applyFill="1" applyBorder="1" applyAlignment="1" applyProtection="1">
      <alignment horizontal="center" wrapText="1"/>
      <protection locked="0"/>
    </xf>
    <xf numFmtId="0" fontId="2" fillId="0" borderId="0" xfId="0" applyFont="1" applyAlignment="1">
      <alignment horizontal="center"/>
    </xf>
    <xf numFmtId="0" fontId="0" fillId="0" borderId="0" xfId="0" applyAlignment="1">
      <alignment horizontal="center" wrapText="1"/>
    </xf>
    <xf numFmtId="0" fontId="17" fillId="23" borderId="19" xfId="0" applyFont="1" applyFill="1" applyBorder="1" applyAlignment="1" applyProtection="1">
      <alignment horizontal="center" vertical="center" wrapText="1"/>
      <protection locked="0"/>
    </xf>
    <xf numFmtId="0" fontId="2" fillId="0" borderId="0" xfId="0" applyFont="1" applyAlignment="1">
      <alignment horizontal="center" wrapText="1"/>
    </xf>
    <xf numFmtId="0" fontId="35" fillId="23" borderId="19" xfId="0" applyFont="1" applyFill="1" applyBorder="1" applyAlignment="1" applyProtection="1">
      <alignment horizontal="center" wrapText="1"/>
      <protection locked="0"/>
    </xf>
    <xf numFmtId="0" fontId="35" fillId="23" borderId="0" xfId="0" applyFont="1" applyFill="1" applyBorder="1" applyAlignment="1" applyProtection="1">
      <alignment horizontal="center" wrapText="1"/>
      <protection locked="0"/>
    </xf>
    <xf numFmtId="0" fontId="33" fillId="23" borderId="0" xfId="0" applyFont="1" applyFill="1" applyBorder="1" applyAlignment="1" applyProtection="1">
      <alignment wrapText="1"/>
      <protection locked="0"/>
    </xf>
    <xf numFmtId="0" fontId="0" fillId="10" borderId="2" xfId="0" applyFill="1" applyBorder="1"/>
    <xf numFmtId="0" fontId="15" fillId="10" borderId="63" xfId="0" applyFont="1" applyFill="1" applyBorder="1" applyAlignment="1" applyProtection="1">
      <alignment horizontal="center" vertical="center"/>
      <protection locked="0"/>
    </xf>
    <xf numFmtId="0" fontId="15" fillId="10" borderId="2" xfId="0" applyFont="1" applyFill="1" applyBorder="1" applyAlignment="1" applyProtection="1">
      <alignment horizontal="center" vertical="center" wrapText="1"/>
      <protection locked="0"/>
    </xf>
    <xf numFmtId="0" fontId="15" fillId="10" borderId="2" xfId="0" applyFont="1" applyFill="1" applyBorder="1" applyAlignment="1" applyProtection="1">
      <alignment horizontal="center" vertical="center"/>
      <protection locked="0"/>
    </xf>
    <xf numFmtId="0" fontId="15" fillId="10" borderId="2" xfId="0" applyFont="1" applyFill="1" applyBorder="1" applyAlignment="1" applyProtection="1">
      <alignment horizontal="center" vertical="center" textRotation="255"/>
      <protection locked="0"/>
    </xf>
    <xf numFmtId="0" fontId="15" fillId="10" borderId="41" xfId="0" applyFont="1" applyFill="1" applyBorder="1" applyAlignment="1" applyProtection="1">
      <alignment horizontal="center" vertical="center"/>
      <protection locked="0"/>
    </xf>
    <xf numFmtId="0" fontId="15" fillId="10" borderId="42" xfId="0" applyFont="1" applyFill="1" applyBorder="1" applyAlignment="1" applyProtection="1">
      <alignment horizontal="center" vertical="center" wrapText="1"/>
      <protection locked="0"/>
    </xf>
    <xf numFmtId="0" fontId="15" fillId="10" borderId="42" xfId="0" applyFont="1" applyFill="1" applyBorder="1" applyAlignment="1" applyProtection="1">
      <alignment horizontal="center" vertical="center"/>
      <protection locked="0"/>
    </xf>
    <xf numFmtId="0" fontId="15" fillId="10" borderId="42" xfId="0" applyFont="1" applyFill="1" applyBorder="1" applyAlignment="1" applyProtection="1">
      <alignment horizontal="center" vertical="center" textRotation="255"/>
      <protection locked="0"/>
    </xf>
    <xf numFmtId="0" fontId="33" fillId="10" borderId="2" xfId="0" applyFont="1" applyFill="1" applyBorder="1" applyAlignment="1" applyProtection="1">
      <alignment horizontal="center" vertical="center" wrapText="1"/>
      <protection locked="0"/>
    </xf>
    <xf numFmtId="0" fontId="33" fillId="10" borderId="42" xfId="0" applyFont="1" applyFill="1" applyBorder="1" applyAlignment="1" applyProtection="1">
      <alignment horizontal="center" vertical="center" wrapText="1"/>
      <protection locked="0"/>
    </xf>
    <xf numFmtId="1" fontId="15" fillId="10" borderId="2" xfId="0" applyNumberFormat="1" applyFont="1" applyFill="1" applyBorder="1" applyAlignment="1" applyProtection="1">
      <alignment horizontal="center" vertical="center"/>
    </xf>
    <xf numFmtId="1" fontId="15" fillId="10" borderId="2" xfId="0" applyNumberFormat="1" applyFont="1" applyFill="1" applyBorder="1" applyAlignment="1" applyProtection="1">
      <alignment horizontal="center" vertical="center"/>
      <protection locked="0"/>
    </xf>
    <xf numFmtId="1" fontId="15" fillId="10" borderId="42" xfId="0" applyNumberFormat="1" applyFont="1" applyFill="1" applyBorder="1" applyAlignment="1" applyProtection="1">
      <alignment horizontal="center" vertical="center"/>
      <protection locked="0"/>
    </xf>
    <xf numFmtId="0" fontId="33" fillId="10" borderId="2" xfId="0" applyFont="1" applyFill="1" applyBorder="1" applyAlignment="1" applyProtection="1">
      <alignment horizontal="center" vertical="center" wrapText="1"/>
    </xf>
    <xf numFmtId="0" fontId="15" fillId="10" borderId="2" xfId="0" applyFont="1" applyFill="1" applyBorder="1" applyAlignment="1" applyProtection="1">
      <alignment horizontal="center" vertical="center"/>
    </xf>
    <xf numFmtId="2" fontId="15" fillId="10" borderId="2" xfId="0" applyNumberFormat="1" applyFont="1" applyFill="1" applyBorder="1" applyAlignment="1" applyProtection="1">
      <alignment horizontal="center" vertical="center"/>
    </xf>
    <xf numFmtId="0" fontId="15" fillId="10" borderId="2" xfId="0" applyFont="1" applyFill="1" applyBorder="1" applyAlignment="1" applyProtection="1">
      <alignment horizontal="center" vertical="center" wrapText="1"/>
    </xf>
    <xf numFmtId="0" fontId="15" fillId="10" borderId="42" xfId="0" applyFont="1" applyFill="1" applyBorder="1" applyAlignment="1" applyProtection="1">
      <alignment horizontal="center" vertical="center"/>
    </xf>
    <xf numFmtId="2" fontId="15" fillId="10" borderId="42" xfId="0" applyNumberFormat="1" applyFont="1" applyFill="1" applyBorder="1" applyAlignment="1" applyProtection="1">
      <alignment horizontal="center" vertical="center"/>
    </xf>
    <xf numFmtId="0" fontId="15" fillId="10" borderId="42" xfId="0" applyFont="1" applyFill="1" applyBorder="1" applyAlignment="1" applyProtection="1">
      <alignment horizontal="center" vertical="center" wrapText="1"/>
    </xf>
    <xf numFmtId="0" fontId="0" fillId="10" borderId="2" xfId="0" applyFill="1" applyBorder="1" applyAlignment="1">
      <alignment horizontal="center" vertical="center"/>
    </xf>
    <xf numFmtId="0" fontId="0" fillId="10" borderId="42" xfId="0" applyFill="1" applyBorder="1" applyAlignment="1">
      <alignment horizontal="center" vertical="center"/>
    </xf>
    <xf numFmtId="2" fontId="0" fillId="10" borderId="2" xfId="0" applyNumberFormat="1" applyFill="1" applyBorder="1" applyAlignment="1">
      <alignment horizontal="center" vertical="center"/>
    </xf>
    <xf numFmtId="49" fontId="18" fillId="10" borderId="2" xfId="0" applyNumberFormat="1" applyFont="1" applyFill="1" applyBorder="1" applyAlignment="1" applyProtection="1">
      <alignment horizontal="center" vertical="center" wrapText="1"/>
      <protection locked="0"/>
    </xf>
    <xf numFmtId="0" fontId="18" fillId="10" borderId="2" xfId="0" applyNumberFormat="1" applyFont="1" applyFill="1" applyBorder="1" applyAlignment="1" applyProtection="1">
      <alignment horizontal="center" vertical="center" wrapText="1"/>
    </xf>
    <xf numFmtId="0" fontId="15" fillId="10" borderId="78" xfId="0" applyFont="1" applyFill="1" applyBorder="1" applyAlignment="1" applyProtection="1">
      <alignment horizontal="center" vertical="center"/>
      <protection locked="0"/>
    </xf>
    <xf numFmtId="0" fontId="0" fillId="10" borderId="42" xfId="0" applyFill="1" applyBorder="1"/>
    <xf numFmtId="2" fontId="0" fillId="10" borderId="42" xfId="0" applyNumberFormat="1" applyFill="1" applyBorder="1" applyAlignment="1">
      <alignment horizontal="center" vertical="center"/>
    </xf>
    <xf numFmtId="49" fontId="18" fillId="10" borderId="42" xfId="0" applyNumberFormat="1" applyFont="1" applyFill="1" applyBorder="1" applyAlignment="1" applyProtection="1">
      <alignment horizontal="center" vertical="center" wrapText="1"/>
      <protection locked="0"/>
    </xf>
    <xf numFmtId="0" fontId="18" fillId="10" borderId="42" xfId="0" applyNumberFormat="1" applyFont="1" applyFill="1" applyBorder="1" applyAlignment="1" applyProtection="1">
      <alignment horizontal="center" vertical="center" wrapText="1"/>
    </xf>
    <xf numFmtId="0" fontId="15" fillId="10" borderId="67" xfId="0" applyFont="1" applyFill="1" applyBorder="1" applyAlignment="1" applyProtection="1">
      <alignment horizontal="center" vertical="center"/>
      <protection locked="0"/>
    </xf>
    <xf numFmtId="0" fontId="39" fillId="25" borderId="16" xfId="0" applyFont="1" applyFill="1" applyBorder="1" applyAlignment="1" applyProtection="1">
      <alignment horizontal="center" vertical="top" wrapText="1"/>
      <protection locked="0"/>
    </xf>
    <xf numFmtId="0" fontId="39" fillId="25" borderId="16" xfId="0" applyNumberFormat="1" applyFont="1" applyFill="1" applyBorder="1" applyAlignment="1" applyProtection="1">
      <alignment horizontal="center" vertical="top" wrapText="1"/>
      <protection locked="0"/>
    </xf>
    <xf numFmtId="0" fontId="39" fillId="39" borderId="68" xfId="0" applyFont="1" applyFill="1" applyBorder="1" applyAlignment="1" applyProtection="1">
      <alignment horizontal="center" vertical="top" wrapText="1"/>
      <protection locked="0"/>
    </xf>
    <xf numFmtId="0" fontId="33" fillId="10" borderId="42" xfId="0" applyFont="1" applyFill="1" applyBorder="1" applyAlignment="1" applyProtection="1">
      <alignment horizontal="center" vertical="center" wrapText="1"/>
    </xf>
    <xf numFmtId="0" fontId="0" fillId="10" borderId="0" xfId="0" applyFill="1" applyAlignment="1">
      <alignment horizontal="center"/>
    </xf>
    <xf numFmtId="0" fontId="36" fillId="10" borderId="0" xfId="0" applyFont="1" applyFill="1" applyAlignment="1">
      <alignment wrapText="1"/>
    </xf>
    <xf numFmtId="2" fontId="0" fillId="10" borderId="0" xfId="0" applyNumberFormat="1" applyFill="1" applyAlignment="1">
      <alignment textRotation="90" wrapText="1"/>
    </xf>
    <xf numFmtId="2" fontId="0" fillId="10" borderId="0" xfId="0" applyNumberFormat="1" applyFill="1" applyAlignment="1">
      <alignment textRotation="255" wrapText="1"/>
    </xf>
    <xf numFmtId="0" fontId="0" fillId="10" borderId="0" xfId="0" applyNumberFormat="1" applyFill="1" applyAlignment="1">
      <alignment horizontal="center"/>
    </xf>
    <xf numFmtId="0" fontId="0" fillId="10" borderId="0" xfId="0" applyFill="1" applyAlignment="1">
      <alignment horizontal="center" vertical="center" wrapText="1"/>
    </xf>
    <xf numFmtId="49" fontId="0" fillId="10" borderId="0" xfId="0" applyNumberFormat="1" applyFill="1" applyAlignment="1">
      <alignment horizontal="center" vertical="center"/>
    </xf>
    <xf numFmtId="0" fontId="35" fillId="23" borderId="0" xfId="0" applyFont="1" applyFill="1" applyBorder="1" applyAlignment="1" applyProtection="1">
      <alignment horizontal="right" wrapText="1"/>
      <protection locked="0"/>
    </xf>
    <xf numFmtId="0" fontId="14" fillId="23" borderId="13" xfId="0" applyFont="1" applyFill="1" applyBorder="1" applyAlignment="1" applyProtection="1">
      <alignment vertical="top"/>
    </xf>
    <xf numFmtId="0" fontId="14" fillId="23" borderId="19" xfId="0" applyFont="1" applyFill="1" applyBorder="1" applyAlignment="1" applyProtection="1">
      <alignment vertical="top" wrapText="1"/>
    </xf>
    <xf numFmtId="0" fontId="14" fillId="23" borderId="19" xfId="0" applyFont="1" applyFill="1" applyBorder="1" applyAlignment="1" applyProtection="1">
      <alignment vertical="top"/>
    </xf>
    <xf numFmtId="0" fontId="15" fillId="23" borderId="19" xfId="0" applyFont="1" applyFill="1" applyBorder="1" applyAlignment="1" applyProtection="1">
      <alignment vertical="center"/>
    </xf>
    <xf numFmtId="0" fontId="14" fillId="23" borderId="19" xfId="0" applyFont="1" applyFill="1" applyBorder="1" applyAlignment="1" applyProtection="1">
      <alignment horizontal="center" vertical="top" wrapText="1"/>
    </xf>
    <xf numFmtId="0" fontId="34" fillId="23" borderId="19" xfId="0" applyFont="1" applyFill="1" applyBorder="1" applyAlignment="1" applyProtection="1">
      <alignment vertical="top" wrapText="1"/>
    </xf>
    <xf numFmtId="0" fontId="38" fillId="39" borderId="71" xfId="0" applyFont="1" applyFill="1" applyBorder="1" applyAlignment="1" applyProtection="1">
      <alignment horizontal="center" vertical="top" wrapText="1"/>
      <protection locked="0"/>
    </xf>
    <xf numFmtId="0" fontId="38" fillId="39" borderId="16" xfId="0" applyFont="1" applyFill="1" applyBorder="1" applyAlignment="1" applyProtection="1">
      <alignment horizontal="center" vertical="top" wrapText="1"/>
      <protection locked="0"/>
    </xf>
    <xf numFmtId="0" fontId="54" fillId="10" borderId="2" xfId="0" applyFont="1" applyFill="1" applyBorder="1" applyAlignment="1" applyProtection="1">
      <alignment horizontal="center" vertical="center" wrapText="1"/>
      <protection locked="0"/>
    </xf>
    <xf numFmtId="0" fontId="0" fillId="10" borderId="2" xfId="0" applyFont="1" applyFill="1" applyBorder="1"/>
    <xf numFmtId="2" fontId="0" fillId="10" borderId="2" xfId="0" applyNumberFormat="1" applyFont="1" applyFill="1" applyBorder="1" applyAlignment="1">
      <alignment horizontal="center" vertical="center"/>
    </xf>
    <xf numFmtId="0" fontId="20" fillId="25" borderId="2" xfId="0" applyFont="1" applyFill="1" applyBorder="1" applyAlignment="1" applyProtection="1">
      <alignment horizontal="center" vertical="center"/>
      <protection locked="0"/>
    </xf>
    <xf numFmtId="0" fontId="17" fillId="20" borderId="5" xfId="0" applyFont="1" applyFill="1" applyBorder="1" applyAlignment="1" applyProtection="1">
      <alignment horizontal="center" vertical="center"/>
      <protection locked="0"/>
    </xf>
    <xf numFmtId="0" fontId="17" fillId="23" borderId="0" xfId="0" applyFont="1" applyFill="1" applyBorder="1" applyAlignment="1" applyProtection="1">
      <alignment horizontal="left"/>
      <protection locked="0"/>
    </xf>
    <xf numFmtId="0" fontId="12" fillId="42" borderId="2" xfId="5" applyBorder="1" applyAlignment="1">
      <alignment horizontal="center" vertical="center"/>
    </xf>
    <xf numFmtId="0" fontId="12" fillId="42" borderId="2" xfId="5" applyBorder="1" applyAlignment="1" applyProtection="1">
      <alignment horizontal="center" vertical="center" wrapText="1"/>
    </xf>
    <xf numFmtId="0" fontId="12" fillId="42" borderId="2" xfId="5" applyBorder="1" applyAlignment="1" applyProtection="1">
      <alignment horizontal="center" vertical="center" wrapText="1"/>
      <protection locked="0"/>
    </xf>
    <xf numFmtId="0" fontId="12" fillId="42" borderId="2" xfId="5" applyBorder="1" applyAlignment="1" applyProtection="1">
      <alignment horizontal="center" vertical="center"/>
    </xf>
    <xf numFmtId="0" fontId="17" fillId="23" borderId="0" xfId="0" applyFont="1" applyFill="1" applyBorder="1" applyAlignment="1" applyProtection="1">
      <alignment horizontal="left" vertical="center"/>
      <protection locked="0"/>
    </xf>
    <xf numFmtId="0" fontId="15" fillId="10" borderId="72" xfId="0" applyFont="1" applyFill="1" applyBorder="1" applyAlignment="1" applyProtection="1">
      <alignment horizontal="center" vertical="center"/>
      <protection locked="0"/>
    </xf>
    <xf numFmtId="0" fontId="15" fillId="10" borderId="8" xfId="0" applyFont="1" applyFill="1" applyBorder="1" applyAlignment="1" applyProtection="1">
      <alignment horizontal="center" vertical="center" wrapText="1"/>
      <protection locked="0"/>
    </xf>
    <xf numFmtId="0" fontId="15" fillId="10" borderId="8" xfId="0" applyFont="1" applyFill="1" applyBorder="1" applyAlignment="1" applyProtection="1">
      <alignment horizontal="center" vertical="center"/>
      <protection locked="0"/>
    </xf>
    <xf numFmtId="0" fontId="15" fillId="10" borderId="8" xfId="0" applyFont="1" applyFill="1" applyBorder="1" applyAlignment="1" applyProtection="1">
      <alignment horizontal="center" vertical="center" textRotation="255"/>
      <protection locked="0"/>
    </xf>
    <xf numFmtId="0" fontId="15" fillId="10" borderId="8" xfId="0" applyFont="1" applyFill="1" applyBorder="1" applyAlignment="1" applyProtection="1">
      <alignment horizontal="center" vertical="center"/>
    </xf>
    <xf numFmtId="0" fontId="15" fillId="10" borderId="8" xfId="0" applyFont="1" applyFill="1" applyBorder="1" applyAlignment="1" applyProtection="1">
      <alignment horizontal="center" vertical="center" wrapText="1"/>
    </xf>
    <xf numFmtId="0" fontId="33" fillId="10" borderId="8" xfId="0" applyFont="1" applyFill="1" applyBorder="1" applyAlignment="1" applyProtection="1">
      <alignment horizontal="center" vertical="center" wrapText="1"/>
    </xf>
    <xf numFmtId="1" fontId="15" fillId="10" borderId="8" xfId="0" applyNumberFormat="1" applyFont="1" applyFill="1" applyBorder="1" applyAlignment="1" applyProtection="1">
      <alignment horizontal="center" vertical="center"/>
      <protection locked="0"/>
    </xf>
    <xf numFmtId="0" fontId="33" fillId="10" borderId="8" xfId="0" applyFont="1" applyFill="1" applyBorder="1" applyAlignment="1" applyProtection="1">
      <alignment horizontal="center" vertical="center" wrapText="1"/>
      <protection locked="0"/>
    </xf>
    <xf numFmtId="2" fontId="15" fillId="10" borderId="8" xfId="0" applyNumberFormat="1" applyFont="1" applyFill="1" applyBorder="1" applyAlignment="1" applyProtection="1">
      <alignment horizontal="center" vertical="center"/>
    </xf>
    <xf numFmtId="1" fontId="15" fillId="10" borderId="8" xfId="0" applyNumberFormat="1" applyFont="1" applyFill="1" applyBorder="1" applyAlignment="1" applyProtection="1">
      <alignment horizontal="center" vertical="center"/>
    </xf>
    <xf numFmtId="0" fontId="0" fillId="10" borderId="8" xfId="0" applyFill="1" applyBorder="1" applyAlignment="1">
      <alignment horizontal="center" vertical="center"/>
    </xf>
    <xf numFmtId="0" fontId="0" fillId="10" borderId="8" xfId="0" applyFill="1" applyBorder="1"/>
    <xf numFmtId="2" fontId="0" fillId="10" borderId="8" xfId="0" applyNumberFormat="1" applyFill="1" applyBorder="1" applyAlignment="1">
      <alignment horizontal="center" vertical="center"/>
    </xf>
    <xf numFmtId="49" fontId="18" fillId="10" borderId="8" xfId="0" applyNumberFormat="1" applyFont="1" applyFill="1" applyBorder="1" applyAlignment="1" applyProtection="1">
      <alignment horizontal="center" vertical="center" wrapText="1"/>
      <protection locked="0"/>
    </xf>
    <xf numFmtId="0" fontId="18" fillId="10" borderId="8" xfId="0" applyNumberFormat="1" applyFont="1" applyFill="1" applyBorder="1" applyAlignment="1" applyProtection="1">
      <alignment horizontal="center" vertical="center" wrapText="1"/>
    </xf>
    <xf numFmtId="0" fontId="15" fillId="10" borderId="80" xfId="0" applyFont="1" applyFill="1" applyBorder="1" applyAlignment="1" applyProtection="1">
      <alignment horizontal="center" vertical="center"/>
      <protection locked="0"/>
    </xf>
    <xf numFmtId="0" fontId="12" fillId="42" borderId="42" xfId="5" applyBorder="1" applyAlignment="1" applyProtection="1">
      <alignment horizontal="center" vertical="center"/>
    </xf>
    <xf numFmtId="0" fontId="12" fillId="42" borderId="42" xfId="5" applyBorder="1" applyAlignment="1" applyProtection="1">
      <alignment horizontal="center" vertical="center" wrapText="1"/>
    </xf>
    <xf numFmtId="0" fontId="12" fillId="42" borderId="42" xfId="5" applyBorder="1" applyAlignment="1" applyProtection="1">
      <alignment horizontal="center" vertical="center" wrapText="1"/>
      <protection locked="0"/>
    </xf>
    <xf numFmtId="1" fontId="15" fillId="10" borderId="42" xfId="0" applyNumberFormat="1" applyFont="1" applyFill="1" applyBorder="1" applyAlignment="1" applyProtection="1">
      <alignment horizontal="center" vertical="center"/>
    </xf>
    <xf numFmtId="0" fontId="12" fillId="42" borderId="42" xfId="5" applyBorder="1" applyAlignment="1">
      <alignment horizontal="center" vertical="center"/>
    </xf>
    <xf numFmtId="0" fontId="18" fillId="20" borderId="2" xfId="0" applyNumberFormat="1" applyFont="1" applyFill="1" applyBorder="1" applyAlignment="1" applyProtection="1">
      <alignment horizontal="center" vertical="center" wrapText="1"/>
    </xf>
    <xf numFmtId="0" fontId="18" fillId="20" borderId="42" xfId="0" applyNumberFormat="1" applyFont="1" applyFill="1" applyBorder="1" applyAlignment="1" applyProtection="1">
      <alignment horizontal="center" vertical="center" wrapText="1"/>
    </xf>
    <xf numFmtId="2" fontId="18" fillId="20" borderId="2" xfId="0" applyNumberFormat="1" applyFont="1" applyFill="1" applyBorder="1" applyAlignment="1" applyProtection="1">
      <alignment horizontal="center" vertical="center" textRotation="90" wrapText="1"/>
    </xf>
    <xf numFmtId="2" fontId="18" fillId="20" borderId="42" xfId="0" applyNumberFormat="1" applyFont="1" applyFill="1" applyBorder="1" applyAlignment="1" applyProtection="1">
      <alignment horizontal="center" vertical="center" textRotation="90" wrapText="1"/>
    </xf>
    <xf numFmtId="0" fontId="15" fillId="20" borderId="2" xfId="0" applyFont="1" applyFill="1" applyBorder="1" applyAlignment="1" applyProtection="1">
      <alignment horizontal="center" vertical="center" wrapText="1"/>
    </xf>
    <xf numFmtId="0" fontId="15" fillId="20" borderId="42" xfId="0" applyFont="1" applyFill="1" applyBorder="1" applyAlignment="1" applyProtection="1">
      <alignment horizontal="center" vertical="center" wrapText="1"/>
    </xf>
    <xf numFmtId="0" fontId="31" fillId="28" borderId="19" xfId="0" applyFont="1" applyFill="1" applyBorder="1" applyAlignment="1" applyProtection="1">
      <alignment horizontal="center" vertical="center"/>
      <protection locked="0"/>
    </xf>
    <xf numFmtId="0" fontId="17" fillId="20" borderId="5" xfId="0" applyFont="1" applyFill="1" applyBorder="1" applyAlignment="1" applyProtection="1">
      <alignment horizontal="center" vertical="center"/>
      <protection locked="0"/>
    </xf>
    <xf numFmtId="0" fontId="34" fillId="39" borderId="0" xfId="0" applyFont="1" applyFill="1" applyBorder="1" applyAlignment="1" applyProtection="1">
      <alignment horizontal="center" vertical="top" textRotation="90"/>
      <protection locked="0"/>
    </xf>
    <xf numFmtId="0" fontId="0" fillId="0" borderId="0" xfId="0" applyAlignment="1" applyProtection="1">
      <alignment horizontal="center" vertical="center"/>
    </xf>
    <xf numFmtId="0" fontId="3" fillId="10" borderId="46" xfId="0" applyFont="1" applyFill="1" applyBorder="1" applyAlignment="1" applyProtection="1">
      <alignment horizontal="center"/>
      <protection locked="0"/>
    </xf>
    <xf numFmtId="0" fontId="3" fillId="23" borderId="19" xfId="0" applyFont="1" applyFill="1" applyBorder="1" applyAlignment="1" applyProtection="1">
      <alignment horizontal="center"/>
      <protection locked="0"/>
    </xf>
    <xf numFmtId="0" fontId="3" fillId="20" borderId="46" xfId="0" applyFont="1" applyFill="1" applyBorder="1" applyAlignment="1" applyProtection="1">
      <alignment horizontal="center"/>
      <protection locked="0"/>
    </xf>
    <xf numFmtId="0" fontId="3" fillId="20" borderId="5" xfId="0" applyFont="1" applyFill="1" applyBorder="1" applyAlignment="1" applyProtection="1">
      <alignment horizontal="center"/>
    </xf>
    <xf numFmtId="0" fontId="42" fillId="42" borderId="46" xfId="5" applyFont="1" applyBorder="1" applyAlignment="1" applyProtection="1">
      <alignment horizontal="left"/>
    </xf>
    <xf numFmtId="0" fontId="3" fillId="23" borderId="0" xfId="0" applyFont="1" applyFill="1" applyBorder="1" applyAlignment="1" applyProtection="1">
      <alignment horizontal="center"/>
    </xf>
    <xf numFmtId="2" fontId="18" fillId="10" borderId="8" xfId="0" applyNumberFormat="1" applyFont="1" applyFill="1" applyBorder="1" applyAlignment="1" applyProtection="1">
      <alignment horizontal="center" vertical="center" textRotation="90" wrapText="1"/>
    </xf>
    <xf numFmtId="2" fontId="18" fillId="10" borderId="8" xfId="0" applyNumberFormat="1" applyFont="1" applyFill="1" applyBorder="1" applyAlignment="1" applyProtection="1">
      <alignment horizontal="center" vertical="center" textRotation="255" wrapText="1"/>
    </xf>
    <xf numFmtId="2" fontId="18" fillId="10" borderId="2" xfId="0" applyNumberFormat="1" applyFont="1" applyFill="1" applyBorder="1" applyAlignment="1" applyProtection="1">
      <alignment horizontal="center" vertical="center" textRotation="90" wrapText="1"/>
    </xf>
    <xf numFmtId="2" fontId="18" fillId="10" borderId="2" xfId="0" applyNumberFormat="1" applyFont="1" applyFill="1" applyBorder="1" applyAlignment="1" applyProtection="1">
      <alignment horizontal="center" vertical="center" textRotation="255" wrapText="1"/>
    </xf>
    <xf numFmtId="2" fontId="18" fillId="10" borderId="42" xfId="0" applyNumberFormat="1" applyFont="1" applyFill="1" applyBorder="1" applyAlignment="1" applyProtection="1">
      <alignment horizontal="center" vertical="center" textRotation="90" wrapText="1"/>
    </xf>
    <xf numFmtId="2" fontId="18" fillId="10" borderId="42" xfId="0" applyNumberFormat="1" applyFont="1" applyFill="1" applyBorder="1" applyAlignment="1" applyProtection="1">
      <alignment horizontal="center" vertical="center" textRotation="255" wrapText="1"/>
    </xf>
    <xf numFmtId="0" fontId="15" fillId="10" borderId="19" xfId="0" applyFont="1" applyFill="1" applyBorder="1" applyAlignment="1" applyProtection="1">
      <alignment horizontal="center" vertical="center" wrapText="1"/>
      <protection locked="0"/>
    </xf>
    <xf numFmtId="49" fontId="16" fillId="10" borderId="19" xfId="0" applyNumberFormat="1" applyFont="1" applyFill="1" applyBorder="1" applyAlignment="1" applyProtection="1">
      <alignment horizontal="center" vertical="center"/>
      <protection locked="0"/>
    </xf>
    <xf numFmtId="0" fontId="16" fillId="10" borderId="19" xfId="0" applyNumberFormat="1" applyFont="1" applyFill="1" applyBorder="1" applyAlignment="1" applyProtection="1">
      <alignment horizontal="center" vertical="center"/>
      <protection locked="0"/>
    </xf>
    <xf numFmtId="0" fontId="15" fillId="10" borderId="20" xfId="0" applyFont="1" applyFill="1" applyBorder="1" applyAlignment="1" applyProtection="1">
      <alignment horizontal="center" vertical="center"/>
      <protection locked="0"/>
    </xf>
    <xf numFmtId="0" fontId="16" fillId="10" borderId="0" xfId="0" applyFont="1" applyFill="1" applyBorder="1" applyAlignment="1" applyProtection="1">
      <alignment horizontal="center" vertical="center"/>
      <protection locked="0"/>
    </xf>
    <xf numFmtId="0" fontId="16" fillId="10" borderId="0" xfId="0" applyFont="1" applyFill="1" applyBorder="1" applyAlignment="1" applyProtection="1">
      <alignment horizontal="center" vertical="center" wrapText="1"/>
      <protection locked="0"/>
    </xf>
    <xf numFmtId="49" fontId="16" fillId="10" borderId="0" xfId="0" applyNumberFormat="1" applyFont="1" applyFill="1" applyBorder="1" applyAlignment="1" applyProtection="1">
      <alignment horizontal="center" vertical="center"/>
      <protection locked="0"/>
    </xf>
    <xf numFmtId="0" fontId="16" fillId="10" borderId="0" xfId="0" applyNumberFormat="1" applyFont="1" applyFill="1" applyBorder="1" applyAlignment="1" applyProtection="1">
      <alignment horizontal="center" vertical="center"/>
      <protection locked="0"/>
    </xf>
    <xf numFmtId="0" fontId="15" fillId="10" borderId="21" xfId="0" applyFont="1" applyFill="1" applyBorder="1" applyAlignment="1" applyProtection="1">
      <alignment horizontal="center" vertical="center"/>
      <protection locked="0"/>
    </xf>
    <xf numFmtId="0" fontId="0" fillId="10" borderId="13" xfId="4" applyFont="1" applyFill="1" applyBorder="1" applyAlignment="1" applyProtection="1">
      <alignment horizontal="center" wrapText="1"/>
      <protection locked="0"/>
    </xf>
    <xf numFmtId="0" fontId="17" fillId="10" borderId="2" xfId="0" applyFont="1" applyFill="1" applyBorder="1" applyAlignment="1" applyProtection="1">
      <alignment horizontal="center" vertical="center" wrapText="1"/>
      <protection locked="0"/>
    </xf>
    <xf numFmtId="0" fontId="48" fillId="10" borderId="2" xfId="0" applyFont="1" applyFill="1" applyBorder="1" applyAlignment="1" applyProtection="1">
      <alignment horizontal="center" vertical="center" wrapText="1"/>
      <protection locked="0"/>
    </xf>
    <xf numFmtId="0" fontId="55" fillId="0" borderId="2" xfId="0" applyFont="1" applyBorder="1" applyAlignment="1">
      <alignment wrapText="1"/>
    </xf>
    <xf numFmtId="0" fontId="57" fillId="0" borderId="2" xfId="0" applyFont="1" applyBorder="1" applyAlignment="1">
      <alignment vertical="top" wrapText="1"/>
    </xf>
    <xf numFmtId="0" fontId="19" fillId="37" borderId="14" xfId="0" applyFont="1" applyFill="1" applyBorder="1" applyAlignment="1">
      <alignment vertical="top" wrapText="1"/>
    </xf>
    <xf numFmtId="0" fontId="19" fillId="37" borderId="0" xfId="0" applyFont="1" applyFill="1" applyBorder="1" applyAlignment="1">
      <alignment vertical="top" wrapText="1"/>
    </xf>
    <xf numFmtId="0" fontId="15" fillId="37" borderId="14" xfId="0" applyFont="1" applyFill="1" applyBorder="1" applyAlignment="1">
      <alignment horizontal="left" vertical="top" wrapText="1"/>
    </xf>
    <xf numFmtId="0" fontId="15" fillId="37" borderId="0" xfId="0" applyFont="1" applyFill="1" applyBorder="1" applyAlignment="1">
      <alignment horizontal="left" vertical="top" wrapText="1"/>
    </xf>
    <xf numFmtId="0" fontId="15" fillId="37" borderId="21" xfId="0" applyFont="1" applyFill="1" applyBorder="1" applyAlignment="1">
      <alignment horizontal="left" vertical="top" wrapText="1"/>
    </xf>
    <xf numFmtId="0" fontId="15" fillId="37" borderId="15" xfId="0" applyFont="1" applyFill="1" applyBorder="1" applyAlignment="1">
      <alignment horizontal="left" vertical="top" wrapText="1"/>
    </xf>
    <xf numFmtId="0" fontId="15" fillId="37" borderId="22" xfId="0" applyFont="1" applyFill="1" applyBorder="1" applyAlignment="1">
      <alignment horizontal="left" vertical="top" wrapText="1"/>
    </xf>
    <xf numFmtId="0" fontId="15" fillId="37" borderId="23" xfId="0" applyFont="1" applyFill="1" applyBorder="1" applyAlignment="1">
      <alignment horizontal="left" vertical="top" wrapText="1"/>
    </xf>
    <xf numFmtId="0" fontId="0" fillId="37" borderId="14" xfId="0" applyFill="1" applyBorder="1" applyAlignment="1">
      <alignment horizontal="left" vertical="center" wrapText="1"/>
    </xf>
    <xf numFmtId="0" fontId="3" fillId="10" borderId="75" xfId="0" applyFont="1" applyFill="1" applyBorder="1" applyAlignment="1" applyProtection="1">
      <alignment horizontal="center"/>
      <protection locked="0"/>
    </xf>
    <xf numFmtId="0" fontId="3" fillId="10" borderId="59" xfId="0" applyFont="1" applyFill="1" applyBorder="1" applyAlignment="1" applyProtection="1">
      <alignment horizontal="center"/>
      <protection locked="0"/>
    </xf>
    <xf numFmtId="0" fontId="3" fillId="10" borderId="74" xfId="0" applyFont="1" applyFill="1" applyBorder="1" applyAlignment="1" applyProtection="1">
      <alignment horizontal="center"/>
      <protection locked="0"/>
    </xf>
    <xf numFmtId="0" fontId="3" fillId="20" borderId="4" xfId="0" applyFont="1" applyFill="1" applyBorder="1" applyAlignment="1" applyProtection="1">
      <alignment horizontal="center"/>
    </xf>
    <xf numFmtId="0" fontId="3" fillId="20" borderId="5" xfId="0" applyFont="1" applyFill="1" applyBorder="1" applyAlignment="1" applyProtection="1">
      <alignment horizontal="center"/>
    </xf>
    <xf numFmtId="0" fontId="3" fillId="20" borderId="6" xfId="0" applyFont="1" applyFill="1" applyBorder="1" applyAlignment="1" applyProtection="1">
      <alignment horizontal="center"/>
    </xf>
    <xf numFmtId="0" fontId="3" fillId="32" borderId="4" xfId="0" applyFont="1" applyFill="1" applyBorder="1" applyAlignment="1" applyProtection="1">
      <alignment horizontal="center"/>
    </xf>
    <xf numFmtId="0" fontId="3" fillId="32" borderId="5" xfId="0" applyFont="1" applyFill="1" applyBorder="1" applyAlignment="1" applyProtection="1">
      <alignment horizontal="center"/>
    </xf>
    <xf numFmtId="0" fontId="3" fillId="32" borderId="6" xfId="0" applyFont="1" applyFill="1" applyBorder="1" applyAlignment="1" applyProtection="1">
      <alignment horizontal="center"/>
    </xf>
    <xf numFmtId="0" fontId="15" fillId="23" borderId="64" xfId="0" applyFont="1" applyFill="1" applyBorder="1" applyAlignment="1" applyProtection="1">
      <alignment horizontal="left" vertical="center"/>
    </xf>
    <xf numFmtId="0" fontId="15" fillId="23" borderId="82" xfId="0" applyFont="1" applyFill="1" applyBorder="1" applyAlignment="1" applyProtection="1">
      <alignment horizontal="left" vertical="center"/>
    </xf>
    <xf numFmtId="0" fontId="17" fillId="23" borderId="4" xfId="0" applyFont="1" applyFill="1" applyBorder="1" applyAlignment="1" applyProtection="1">
      <alignment horizontal="center"/>
      <protection locked="0"/>
    </xf>
    <xf numFmtId="0" fontId="17" fillId="23" borderId="5" xfId="0" applyFont="1" applyFill="1" applyBorder="1" applyAlignment="1" applyProtection="1">
      <alignment horizontal="center"/>
      <protection locked="0"/>
    </xf>
    <xf numFmtId="0" fontId="17" fillId="23" borderId="6" xfId="0" applyFont="1" applyFill="1" applyBorder="1" applyAlignment="1" applyProtection="1">
      <alignment horizontal="center"/>
      <protection locked="0"/>
    </xf>
    <xf numFmtId="0" fontId="15" fillId="23" borderId="4" xfId="0" applyFont="1" applyFill="1" applyBorder="1" applyAlignment="1" applyProtection="1">
      <alignment horizontal="left" vertical="center"/>
    </xf>
    <xf numFmtId="0" fontId="15" fillId="23" borderId="6" xfId="0" applyFont="1" applyFill="1" applyBorder="1" applyAlignment="1" applyProtection="1">
      <alignment horizontal="left" vertical="center"/>
    </xf>
    <xf numFmtId="14" fontId="15" fillId="23" borderId="4" xfId="0" applyNumberFormat="1" applyFont="1" applyFill="1" applyBorder="1" applyAlignment="1" applyProtection="1">
      <alignment horizontal="center" wrapText="1"/>
      <protection locked="0"/>
    </xf>
    <xf numFmtId="0" fontId="15" fillId="23" borderId="5" xfId="0" applyFont="1" applyFill="1" applyBorder="1" applyAlignment="1" applyProtection="1">
      <alignment horizontal="center" wrapText="1"/>
      <protection locked="0"/>
    </xf>
    <xf numFmtId="0" fontId="15" fillId="23" borderId="6" xfId="0" applyFont="1" applyFill="1" applyBorder="1" applyAlignment="1" applyProtection="1">
      <alignment horizontal="center" wrapText="1"/>
      <protection locked="0"/>
    </xf>
    <xf numFmtId="0" fontId="15" fillId="23" borderId="83" xfId="0" applyFont="1" applyFill="1" applyBorder="1" applyAlignment="1" applyProtection="1">
      <alignment horizontal="left" vertical="center"/>
    </xf>
    <xf numFmtId="0" fontId="17" fillId="23" borderId="84" xfId="0" applyFont="1" applyFill="1" applyBorder="1" applyAlignment="1" applyProtection="1">
      <alignment vertical="center"/>
    </xf>
    <xf numFmtId="0" fontId="15" fillId="23" borderId="64" xfId="0" applyFont="1" applyFill="1" applyBorder="1" applyAlignment="1" applyProtection="1">
      <alignment horizontal="center" wrapText="1"/>
      <protection locked="0"/>
    </xf>
    <xf numFmtId="0" fontId="17" fillId="23" borderId="82" xfId="0" applyFont="1" applyFill="1" applyBorder="1" applyProtection="1">
      <protection locked="0"/>
    </xf>
    <xf numFmtId="0" fontId="17" fillId="23" borderId="84" xfId="0" applyFont="1" applyFill="1" applyBorder="1" applyProtection="1">
      <protection locked="0"/>
    </xf>
    <xf numFmtId="0" fontId="15" fillId="23" borderId="4" xfId="0" applyFont="1" applyFill="1" applyBorder="1" applyAlignment="1" applyProtection="1">
      <alignment horizontal="center" wrapText="1"/>
      <protection locked="0"/>
    </xf>
    <xf numFmtId="0" fontId="15" fillId="38" borderId="0" xfId="0" applyFont="1" applyFill="1" applyBorder="1" applyAlignment="1" applyProtection="1">
      <alignment horizontal="center" vertical="top" textRotation="90"/>
      <protection locked="0"/>
    </xf>
    <xf numFmtId="2" fontId="34" fillId="25" borderId="51" xfId="0" applyNumberFormat="1" applyFont="1" applyFill="1" applyBorder="1" applyAlignment="1" applyProtection="1">
      <alignment horizontal="center" vertical="top" textRotation="90" wrapText="1"/>
      <protection locked="0"/>
    </xf>
    <xf numFmtId="0" fontId="20" fillId="20" borderId="39" xfId="0" applyFont="1" applyFill="1" applyBorder="1" applyAlignment="1" applyProtection="1">
      <alignment horizontal="center" vertical="center"/>
      <protection locked="0"/>
    </xf>
    <xf numFmtId="0" fontId="20" fillId="20" borderId="5" xfId="0" applyFont="1" applyFill="1" applyBorder="1" applyAlignment="1" applyProtection="1">
      <alignment horizontal="center" vertical="center"/>
      <protection locked="0"/>
    </xf>
    <xf numFmtId="0" fontId="20" fillId="20" borderId="6" xfId="0" applyFont="1" applyFill="1" applyBorder="1" applyAlignment="1" applyProtection="1">
      <alignment horizontal="center" vertical="center"/>
      <protection locked="0"/>
    </xf>
    <xf numFmtId="0" fontId="31" fillId="15" borderId="13" xfId="0" applyFont="1" applyFill="1" applyBorder="1" applyAlignment="1" applyProtection="1">
      <alignment horizontal="center" vertical="center"/>
      <protection locked="0"/>
    </xf>
    <xf numFmtId="0" fontId="31" fillId="15" borderId="19" xfId="0" applyFont="1" applyFill="1" applyBorder="1" applyAlignment="1" applyProtection="1">
      <alignment horizontal="center" vertical="center"/>
      <protection locked="0"/>
    </xf>
    <xf numFmtId="0" fontId="31" fillId="15" borderId="20" xfId="0" applyFont="1" applyFill="1" applyBorder="1" applyAlignment="1" applyProtection="1">
      <alignment horizontal="center" vertical="center"/>
      <protection locked="0"/>
    </xf>
    <xf numFmtId="0" fontId="34" fillId="38" borderId="50" xfId="0" applyFont="1" applyFill="1" applyBorder="1" applyAlignment="1" applyProtection="1">
      <alignment horizontal="center" vertical="top" wrapText="1"/>
      <protection locked="0"/>
    </xf>
    <xf numFmtId="0" fontId="34" fillId="45" borderId="54" xfId="0" applyFont="1" applyFill="1" applyBorder="1" applyAlignment="1" applyProtection="1">
      <alignment horizontal="center" vertical="top" textRotation="90" wrapText="1"/>
      <protection locked="0"/>
    </xf>
    <xf numFmtId="0" fontId="34" fillId="45" borderId="51" xfId="0" applyFont="1" applyFill="1" applyBorder="1" applyAlignment="1" applyProtection="1">
      <alignment horizontal="center" vertical="top" wrapText="1"/>
      <protection locked="0"/>
    </xf>
    <xf numFmtId="0" fontId="38" fillId="24" borderId="51" xfId="0" applyFont="1" applyFill="1" applyBorder="1" applyAlignment="1" applyProtection="1">
      <alignment horizontal="center" vertical="top" textRotation="255" wrapText="1"/>
      <protection locked="0"/>
    </xf>
    <xf numFmtId="0" fontId="34" fillId="38" borderId="52" xfId="0" applyFont="1" applyFill="1" applyBorder="1" applyAlignment="1" applyProtection="1">
      <alignment horizontal="left" vertical="top" wrapText="1"/>
      <protection locked="0"/>
    </xf>
    <xf numFmtId="0" fontId="35" fillId="10" borderId="0" xfId="0" applyFont="1" applyFill="1" applyBorder="1" applyAlignment="1" applyProtection="1">
      <alignment horizontal="left" vertical="top"/>
      <protection locked="0"/>
    </xf>
    <xf numFmtId="0" fontId="35" fillId="10" borderId="53" xfId="0" applyFont="1" applyFill="1" applyBorder="1" applyAlignment="1" applyProtection="1">
      <alignment horizontal="left" vertical="top"/>
      <protection locked="0"/>
    </xf>
    <xf numFmtId="0" fontId="15" fillId="38" borderId="52" xfId="0" applyFont="1" applyFill="1" applyBorder="1" applyAlignment="1" applyProtection="1">
      <alignment horizontal="center" vertical="top" textRotation="90"/>
      <protection locked="0"/>
    </xf>
    <xf numFmtId="0" fontId="36" fillId="10" borderId="10" xfId="4" applyFont="1" applyFill="1" applyBorder="1" applyAlignment="1" applyProtection="1">
      <alignment horizontal="center" vertical="center" wrapText="1"/>
      <protection locked="0"/>
    </xf>
    <xf numFmtId="0" fontId="36" fillId="10" borderId="11" xfId="4" applyFont="1" applyFill="1" applyBorder="1" applyAlignment="1" applyProtection="1">
      <alignment horizontal="center" vertical="center" wrapText="1"/>
      <protection locked="0"/>
    </xf>
    <xf numFmtId="0" fontId="0" fillId="10" borderId="10" xfId="4" applyFont="1" applyFill="1" applyBorder="1" applyAlignment="1" applyProtection="1">
      <alignment horizontal="center" vertical="center" wrapText="1"/>
      <protection locked="0"/>
    </xf>
    <xf numFmtId="0" fontId="0" fillId="10" borderId="23" xfId="4" applyFont="1" applyFill="1" applyBorder="1" applyAlignment="1" applyProtection="1">
      <alignment horizontal="center" vertical="center" wrapText="1"/>
      <protection locked="0"/>
    </xf>
    <xf numFmtId="0" fontId="15" fillId="23" borderId="39" xfId="0" applyFont="1" applyFill="1" applyBorder="1" applyAlignment="1" applyProtection="1">
      <alignment horizontal="left" vertical="center" wrapText="1"/>
    </xf>
    <xf numFmtId="0" fontId="15" fillId="23" borderId="6" xfId="0" applyFont="1" applyFill="1" applyBorder="1" applyAlignment="1" applyProtection="1">
      <alignment horizontal="left" vertical="center" wrapText="1"/>
    </xf>
    <xf numFmtId="0" fontId="34" fillId="38" borderId="51" xfId="0" applyFont="1" applyFill="1" applyBorder="1" applyAlignment="1" applyProtection="1">
      <alignment horizontal="center" vertical="top" wrapText="1"/>
      <protection locked="0"/>
    </xf>
    <xf numFmtId="0" fontId="34" fillId="38" borderId="51" xfId="0" applyFont="1" applyFill="1" applyBorder="1" applyAlignment="1" applyProtection="1">
      <alignment horizontal="center" vertical="top" textRotation="90" wrapText="1"/>
      <protection locked="0"/>
    </xf>
    <xf numFmtId="0" fontId="34" fillId="45" borderId="51" xfId="0" applyFont="1" applyFill="1" applyBorder="1" applyAlignment="1" applyProtection="1">
      <alignment horizontal="center" vertical="top" textRotation="90" wrapText="1"/>
      <protection locked="0"/>
    </xf>
    <xf numFmtId="0" fontId="0" fillId="10" borderId="13" xfId="4" applyFont="1" applyFill="1" applyBorder="1" applyAlignment="1" applyProtection="1">
      <alignment horizontal="center" vertical="center" wrapText="1"/>
      <protection locked="0"/>
    </xf>
    <xf numFmtId="0" fontId="12" fillId="10" borderId="20" xfId="4" applyFill="1" applyBorder="1" applyAlignment="1" applyProtection="1">
      <alignment horizontal="center" vertical="center" wrapText="1"/>
      <protection locked="0"/>
    </xf>
    <xf numFmtId="0" fontId="33" fillId="40" borderId="51" xfId="0" applyFont="1" applyFill="1" applyBorder="1" applyAlignment="1" applyProtection="1">
      <alignment horizontal="center" vertical="center" wrapText="1"/>
      <protection locked="0"/>
    </xf>
    <xf numFmtId="0" fontId="33" fillId="40" borderId="54" xfId="0" applyFont="1" applyFill="1" applyBorder="1" applyAlignment="1" applyProtection="1">
      <alignment horizontal="center" vertical="center" wrapText="1"/>
      <protection locked="0"/>
    </xf>
    <xf numFmtId="0" fontId="33" fillId="27" borderId="53" xfId="0" applyFont="1" applyFill="1" applyBorder="1" applyAlignment="1" applyProtection="1">
      <alignment horizontal="center" vertical="center" wrapText="1"/>
      <protection locked="0"/>
    </xf>
    <xf numFmtId="0" fontId="20" fillId="25" borderId="2" xfId="0" applyFont="1" applyFill="1" applyBorder="1" applyAlignment="1" applyProtection="1">
      <alignment horizontal="center" vertical="center"/>
      <protection locked="0"/>
    </xf>
    <xf numFmtId="0" fontId="18" fillId="43" borderId="85" xfId="0" applyFont="1" applyFill="1" applyBorder="1" applyAlignment="1" applyProtection="1">
      <alignment horizontal="center" vertical="center" wrapText="1"/>
      <protection locked="0"/>
    </xf>
    <xf numFmtId="0" fontId="18" fillId="43" borderId="11" xfId="0" applyFont="1" applyFill="1" applyBorder="1" applyAlignment="1" applyProtection="1">
      <alignment horizontal="center" vertical="center" wrapText="1"/>
      <protection locked="0"/>
    </xf>
    <xf numFmtId="0" fontId="31" fillId="28" borderId="13" xfId="0" applyFont="1" applyFill="1" applyBorder="1" applyAlignment="1" applyProtection="1">
      <alignment horizontal="center" vertical="center"/>
      <protection locked="0"/>
    </xf>
    <xf numFmtId="0" fontId="31" fillId="28" borderId="19" xfId="0" applyFont="1" applyFill="1" applyBorder="1" applyAlignment="1" applyProtection="1">
      <alignment horizontal="center" vertical="center"/>
      <protection locked="0"/>
    </xf>
    <xf numFmtId="0" fontId="31" fillId="28" borderId="20" xfId="0" applyFont="1" applyFill="1" applyBorder="1" applyAlignment="1" applyProtection="1">
      <alignment horizontal="center" vertical="center"/>
      <protection locked="0"/>
    </xf>
    <xf numFmtId="0" fontId="15" fillId="27" borderId="19" xfId="0" applyFont="1" applyFill="1" applyBorder="1" applyAlignment="1" applyProtection="1">
      <alignment horizontal="center" vertical="center" wrapText="1"/>
      <protection locked="0"/>
    </xf>
    <xf numFmtId="0" fontId="17" fillId="10" borderId="19" xfId="0" applyFont="1" applyFill="1" applyBorder="1" applyAlignment="1" applyProtection="1">
      <alignment horizontal="center" vertical="center" wrapText="1"/>
      <protection locked="0"/>
    </xf>
    <xf numFmtId="0" fontId="17" fillId="10" borderId="20" xfId="0" applyFont="1" applyFill="1" applyBorder="1" applyAlignment="1" applyProtection="1">
      <alignment horizontal="center" vertical="center" wrapText="1"/>
      <protection locked="0"/>
    </xf>
    <xf numFmtId="0" fontId="33" fillId="27" borderId="51" xfId="0" applyFont="1" applyFill="1" applyBorder="1" applyAlignment="1" applyProtection="1">
      <alignment horizontal="center" vertical="center" wrapText="1"/>
      <protection locked="0"/>
    </xf>
    <xf numFmtId="0" fontId="33" fillId="27" borderId="54" xfId="0" applyFont="1" applyFill="1" applyBorder="1" applyAlignment="1" applyProtection="1">
      <alignment horizontal="center" vertical="center" wrapText="1"/>
      <protection locked="0"/>
    </xf>
    <xf numFmtId="0" fontId="18" fillId="25" borderId="85" xfId="0" applyFont="1" applyFill="1" applyBorder="1" applyAlignment="1" applyProtection="1">
      <alignment horizontal="center" vertical="center" wrapText="1"/>
      <protection locked="0"/>
    </xf>
    <xf numFmtId="0" fontId="18" fillId="25" borderId="11" xfId="0" applyFont="1" applyFill="1" applyBorder="1" applyAlignment="1" applyProtection="1">
      <alignment horizontal="center" vertical="center" wrapText="1"/>
      <protection locked="0"/>
    </xf>
    <xf numFmtId="0" fontId="13" fillId="26" borderId="51" xfId="3" applyFill="1" applyBorder="1" applyAlignment="1" applyProtection="1">
      <alignment horizontal="center" vertical="top" textRotation="90" wrapText="1"/>
      <protection locked="0"/>
    </xf>
    <xf numFmtId="0" fontId="51" fillId="39" borderId="85" xfId="0" applyFont="1" applyFill="1" applyBorder="1" applyAlignment="1" applyProtection="1">
      <alignment horizontal="center" vertical="center" textRotation="90" wrapText="1"/>
      <protection locked="0"/>
    </xf>
    <xf numFmtId="0" fontId="51" fillId="39" borderId="86" xfId="0" applyFont="1" applyFill="1" applyBorder="1" applyAlignment="1" applyProtection="1">
      <alignment horizontal="center" vertical="center" textRotation="90" wrapText="1"/>
      <protection locked="0"/>
    </xf>
    <xf numFmtId="0" fontId="50" fillId="25" borderId="71" xfId="0" applyFont="1" applyFill="1" applyBorder="1" applyAlignment="1" applyProtection="1">
      <alignment horizontal="center" vertical="center" textRotation="45" wrapText="1"/>
      <protection locked="0"/>
    </xf>
    <xf numFmtId="0" fontId="50" fillId="25" borderId="72" xfId="0" applyFont="1" applyFill="1" applyBorder="1" applyAlignment="1" applyProtection="1">
      <alignment horizontal="center" vertical="center" textRotation="45" wrapText="1"/>
      <protection locked="0"/>
    </xf>
    <xf numFmtId="0" fontId="17" fillId="20" borderId="4" xfId="0" applyFont="1" applyFill="1" applyBorder="1" applyAlignment="1" applyProtection="1">
      <alignment horizontal="center" vertical="center"/>
      <protection locked="0"/>
    </xf>
    <xf numFmtId="0" fontId="17" fillId="20" borderId="5" xfId="0" applyFont="1" applyFill="1" applyBorder="1" applyAlignment="1" applyProtection="1">
      <alignment horizontal="center" vertical="center"/>
      <protection locked="0"/>
    </xf>
    <xf numFmtId="0" fontId="17" fillId="20" borderId="6" xfId="0" applyFont="1" applyFill="1" applyBorder="1" applyAlignment="1" applyProtection="1">
      <alignment horizontal="center" vertical="center"/>
      <protection locked="0"/>
    </xf>
    <xf numFmtId="0" fontId="31" fillId="28" borderId="69" xfId="0" applyFont="1" applyFill="1" applyBorder="1" applyAlignment="1" applyProtection="1">
      <alignment horizontal="center" vertical="center"/>
      <protection locked="0"/>
    </xf>
    <xf numFmtId="0" fontId="31" fillId="28" borderId="59" xfId="0" applyFont="1" applyFill="1" applyBorder="1" applyAlignment="1" applyProtection="1">
      <alignment horizontal="center" vertical="center"/>
      <protection locked="0"/>
    </xf>
    <xf numFmtId="0" fontId="31" fillId="28" borderId="70" xfId="0" applyFont="1" applyFill="1" applyBorder="1" applyAlignment="1" applyProtection="1">
      <alignment horizontal="center" vertical="center"/>
      <protection locked="0"/>
    </xf>
    <xf numFmtId="0" fontId="34" fillId="39" borderId="50" xfId="0" applyFont="1" applyFill="1" applyBorder="1" applyAlignment="1" applyProtection="1">
      <alignment horizontal="center" vertical="top" textRotation="90" wrapText="1"/>
      <protection locked="0"/>
    </xf>
    <xf numFmtId="0" fontId="34" fillId="39" borderId="51" xfId="0" applyFont="1" applyFill="1" applyBorder="1" applyAlignment="1" applyProtection="1">
      <alignment horizontal="center" vertical="top" textRotation="90" wrapText="1"/>
      <protection locked="0"/>
    </xf>
    <xf numFmtId="0" fontId="36" fillId="10" borderId="14" xfId="4" applyFont="1" applyFill="1" applyBorder="1" applyAlignment="1" applyProtection="1">
      <alignment horizontal="center" vertical="center" wrapText="1"/>
      <protection locked="0"/>
    </xf>
    <xf numFmtId="0" fontId="38" fillId="41" borderId="73" xfId="0" applyFont="1" applyFill="1" applyBorder="1" applyAlignment="1" applyProtection="1">
      <alignment horizontal="center" vertical="center" wrapText="1"/>
      <protection locked="0"/>
    </xf>
    <xf numFmtId="0" fontId="38" fillId="41" borderId="72" xfId="0" applyFont="1" applyFill="1" applyBorder="1" applyAlignment="1" applyProtection="1">
      <alignment horizontal="center" vertical="center" wrapText="1"/>
      <protection locked="0"/>
    </xf>
    <xf numFmtId="0" fontId="50" fillId="39" borderId="11" xfId="0" applyFont="1" applyFill="1" applyBorder="1" applyAlignment="1" applyProtection="1">
      <alignment horizontal="center" vertical="center" textRotation="90" wrapText="1"/>
      <protection locked="0"/>
    </xf>
    <xf numFmtId="0" fontId="50" fillId="39" borderId="86" xfId="0" applyFont="1" applyFill="1" applyBorder="1" applyAlignment="1" applyProtection="1">
      <alignment horizontal="center" vertical="center" textRotation="90" wrapText="1"/>
      <protection locked="0"/>
    </xf>
    <xf numFmtId="0" fontId="51" fillId="39" borderId="11" xfId="0" applyFont="1" applyFill="1" applyBorder="1" applyAlignment="1" applyProtection="1">
      <alignment horizontal="center" vertical="center" textRotation="90" wrapText="1"/>
      <protection locked="0"/>
    </xf>
    <xf numFmtId="0" fontId="50" fillId="39" borderId="85" xfId="0" applyFont="1" applyFill="1" applyBorder="1" applyAlignment="1" applyProtection="1">
      <alignment horizontal="center" vertical="center" textRotation="90" wrapText="1"/>
      <protection locked="0"/>
    </xf>
    <xf numFmtId="0" fontId="36" fillId="46" borderId="11" xfId="4" applyFont="1" applyFill="1" applyBorder="1" applyAlignment="1" applyProtection="1">
      <alignment horizontal="center" vertical="center" wrapText="1"/>
      <protection locked="0"/>
    </xf>
    <xf numFmtId="0" fontId="33" fillId="44" borderId="51" xfId="0" applyFont="1" applyFill="1" applyBorder="1" applyAlignment="1" applyProtection="1">
      <alignment horizontal="center" vertical="center" wrapText="1"/>
      <protection locked="0"/>
    </xf>
    <xf numFmtId="0" fontId="33" fillId="44" borderId="50" xfId="0" applyFont="1" applyFill="1" applyBorder="1" applyAlignment="1" applyProtection="1">
      <alignment horizontal="center" vertical="center" wrapText="1"/>
      <protection locked="0"/>
    </xf>
    <xf numFmtId="0" fontId="31" fillId="39" borderId="13" xfId="0" applyFont="1" applyFill="1" applyBorder="1" applyAlignment="1" applyProtection="1">
      <alignment horizontal="center" vertical="center" wrapText="1"/>
      <protection locked="0"/>
    </xf>
    <xf numFmtId="0" fontId="31" fillId="39" borderId="66" xfId="0" applyFont="1" applyFill="1" applyBorder="1" applyAlignment="1" applyProtection="1">
      <alignment horizontal="center" vertical="center" wrapText="1"/>
      <protection locked="0"/>
    </xf>
    <xf numFmtId="0" fontId="31" fillId="39" borderId="14" xfId="0" applyFont="1" applyFill="1" applyBorder="1" applyAlignment="1" applyProtection="1">
      <alignment horizontal="center" vertical="center" wrapText="1"/>
      <protection locked="0"/>
    </xf>
    <xf numFmtId="0" fontId="31" fillId="39" borderId="18" xfId="0" applyFont="1" applyFill="1" applyBorder="1" applyAlignment="1" applyProtection="1">
      <alignment horizontal="center" vertical="center" wrapText="1"/>
      <protection locked="0"/>
    </xf>
    <xf numFmtId="0" fontId="51" fillId="25" borderId="7" xfId="0" applyNumberFormat="1" applyFont="1" applyFill="1" applyBorder="1" applyAlignment="1" applyProtection="1">
      <alignment horizontal="right" vertical="center" textRotation="45"/>
      <protection locked="0"/>
    </xf>
    <xf numFmtId="0" fontId="51" fillId="25" borderId="8" xfId="0" applyNumberFormat="1" applyFont="1" applyFill="1" applyBorder="1" applyAlignment="1" applyProtection="1">
      <alignment horizontal="right" vertical="center" textRotation="45"/>
      <protection locked="0"/>
    </xf>
    <xf numFmtId="0" fontId="32" fillId="15" borderId="13" xfId="0" applyFont="1" applyFill="1" applyBorder="1" applyAlignment="1" applyProtection="1">
      <alignment horizontal="center" vertical="center"/>
      <protection locked="0"/>
    </xf>
    <xf numFmtId="0" fontId="32" fillId="15" borderId="19" xfId="0" applyFont="1" applyFill="1" applyBorder="1" applyAlignment="1" applyProtection="1">
      <alignment horizontal="center" vertical="center"/>
      <protection locked="0"/>
    </xf>
    <xf numFmtId="0" fontId="32" fillId="15" borderId="59" xfId="0" applyFont="1" applyFill="1" applyBorder="1" applyAlignment="1" applyProtection="1">
      <alignment horizontal="center" vertical="center"/>
      <protection locked="0"/>
    </xf>
    <xf numFmtId="0" fontId="53" fillId="20" borderId="4" xfId="0" applyFont="1" applyFill="1" applyBorder="1" applyAlignment="1" applyProtection="1">
      <alignment horizontal="center" vertical="center" wrapText="1"/>
      <protection locked="0"/>
    </xf>
    <xf numFmtId="0" fontId="53" fillId="20" borderId="5" xfId="0" applyFont="1" applyFill="1" applyBorder="1" applyAlignment="1" applyProtection="1">
      <alignment horizontal="center" vertical="center" wrapText="1"/>
      <protection locked="0"/>
    </xf>
    <xf numFmtId="0" fontId="53" fillId="20" borderId="6" xfId="0" applyFont="1" applyFill="1" applyBorder="1" applyAlignment="1" applyProtection="1">
      <alignment horizontal="center" vertical="center" wrapText="1"/>
      <protection locked="0"/>
    </xf>
    <xf numFmtId="2" fontId="34" fillId="39" borderId="87" xfId="0" applyNumberFormat="1" applyFont="1" applyFill="1" applyBorder="1" applyAlignment="1" applyProtection="1">
      <alignment horizontal="center" vertical="top" textRotation="90" wrapText="1"/>
      <protection locked="0"/>
    </xf>
    <xf numFmtId="2" fontId="34" fillId="39" borderId="51" xfId="0" applyNumberFormat="1" applyFont="1" applyFill="1" applyBorder="1" applyAlignment="1" applyProtection="1">
      <alignment horizontal="center" vertical="top" textRotation="90" wrapText="1"/>
      <protection locked="0"/>
    </xf>
    <xf numFmtId="0" fontId="34" fillId="39" borderId="54" xfId="0" applyFont="1" applyFill="1" applyBorder="1" applyAlignment="1" applyProtection="1">
      <alignment horizontal="center" vertical="top" textRotation="90"/>
      <protection locked="0"/>
    </xf>
    <xf numFmtId="0" fontId="38" fillId="43" borderId="68" xfId="0" applyFont="1" applyFill="1" applyBorder="1" applyAlignment="1" applyProtection="1">
      <alignment horizontal="center" vertical="center" wrapText="1"/>
      <protection locked="0"/>
    </xf>
    <xf numFmtId="0" fontId="38" fillId="43" borderId="80" xfId="0" applyFont="1" applyFill="1" applyBorder="1" applyAlignment="1" applyProtection="1">
      <alignment horizontal="center" vertical="center" wrapText="1"/>
      <protection locked="0"/>
    </xf>
    <xf numFmtId="0" fontId="29" fillId="38" borderId="13" xfId="0" applyFont="1" applyFill="1" applyBorder="1" applyAlignment="1" applyProtection="1">
      <alignment horizontal="center" vertical="center"/>
      <protection locked="0"/>
    </xf>
    <xf numFmtId="0" fontId="29" fillId="38" borderId="19" xfId="0" applyFont="1" applyFill="1" applyBorder="1" applyAlignment="1" applyProtection="1">
      <alignment horizontal="center" vertical="center"/>
      <protection locked="0"/>
    </xf>
    <xf numFmtId="0" fontId="29" fillId="38" borderId="20" xfId="0" applyFont="1" applyFill="1" applyBorder="1" applyAlignment="1" applyProtection="1">
      <alignment horizontal="center" vertical="center"/>
      <protection locked="0"/>
    </xf>
    <xf numFmtId="0" fontId="29" fillId="38" borderId="15" xfId="0" applyFont="1" applyFill="1" applyBorder="1" applyAlignment="1" applyProtection="1">
      <alignment horizontal="center" vertical="center"/>
      <protection locked="0"/>
    </xf>
    <xf numFmtId="0" fontId="29" fillId="38" borderId="22" xfId="0" applyFont="1" applyFill="1" applyBorder="1" applyAlignment="1" applyProtection="1">
      <alignment horizontal="center" vertical="center"/>
      <protection locked="0"/>
    </xf>
    <xf numFmtId="0" fontId="29" fillId="38" borderId="23" xfId="0" applyFont="1" applyFill="1" applyBorder="1" applyAlignment="1" applyProtection="1">
      <alignment horizontal="center" vertical="center"/>
      <protection locked="0"/>
    </xf>
    <xf numFmtId="0" fontId="15" fillId="38" borderId="65" xfId="0" applyFont="1" applyFill="1" applyBorder="1" applyAlignment="1" applyProtection="1">
      <alignment horizontal="center" vertical="center" wrapText="1"/>
      <protection locked="0"/>
    </xf>
    <xf numFmtId="0" fontId="16" fillId="38" borderId="9" xfId="0" applyFont="1" applyFill="1" applyBorder="1" applyAlignment="1" applyProtection="1">
      <alignment horizontal="center" vertical="center" wrapText="1"/>
      <protection locked="0"/>
    </xf>
    <xf numFmtId="164" fontId="15" fillId="38" borderId="88" xfId="0" applyNumberFormat="1" applyFont="1" applyFill="1" applyBorder="1" applyAlignment="1" applyProtection="1">
      <alignment horizontal="center" vertical="center" wrapText="1"/>
      <protection locked="0"/>
    </xf>
    <xf numFmtId="164" fontId="16" fillId="38" borderId="79" xfId="0" applyNumberFormat="1" applyFont="1" applyFill="1" applyBorder="1" applyAlignment="1" applyProtection="1">
      <alignment horizontal="center" vertical="center" wrapText="1"/>
      <protection locked="0"/>
    </xf>
    <xf numFmtId="49" fontId="0" fillId="13" borderId="27" xfId="0" applyNumberFormat="1" applyFill="1" applyBorder="1" applyAlignment="1">
      <alignment horizontal="center" vertical="center" wrapText="1"/>
    </xf>
    <xf numFmtId="49" fontId="0" fillId="13" borderId="22" xfId="0" applyNumberFormat="1" applyFill="1" applyBorder="1" applyAlignment="1">
      <alignment horizontal="center" vertical="center" wrapText="1"/>
    </xf>
    <xf numFmtId="49" fontId="0" fillId="13" borderId="26" xfId="0" applyNumberFormat="1" applyFill="1" applyBorder="1" applyAlignment="1">
      <alignment horizontal="center" vertical="center" wrapText="1"/>
    </xf>
    <xf numFmtId="0" fontId="2" fillId="10" borderId="14" xfId="0" applyFont="1" applyFill="1" applyBorder="1" applyAlignment="1">
      <alignment horizontal="left"/>
    </xf>
    <xf numFmtId="0" fontId="2" fillId="10" borderId="21" xfId="0" applyFont="1" applyFill="1" applyBorder="1" applyAlignment="1">
      <alignment horizontal="left"/>
    </xf>
    <xf numFmtId="0" fontId="0" fillId="10" borderId="14" xfId="0" applyFill="1" applyBorder="1" applyAlignment="1" applyProtection="1">
      <alignment horizontal="center"/>
      <protection locked="0"/>
    </xf>
    <xf numFmtId="0" fontId="0" fillId="10" borderId="21" xfId="0" applyFill="1" applyBorder="1" applyAlignment="1" applyProtection="1">
      <alignment horizontal="center"/>
      <protection locked="0"/>
    </xf>
    <xf numFmtId="0" fontId="0" fillId="10" borderId="15" xfId="0" applyFill="1" applyBorder="1" applyAlignment="1" applyProtection="1">
      <alignment horizontal="center"/>
      <protection locked="0"/>
    </xf>
    <xf numFmtId="0" fontId="0" fillId="10" borderId="23" xfId="0" applyFill="1" applyBorder="1" applyAlignment="1" applyProtection="1">
      <alignment horizontal="center"/>
      <protection locked="0"/>
    </xf>
    <xf numFmtId="49" fontId="0" fillId="0" borderId="45" xfId="0" applyNumberFormat="1" applyBorder="1" applyAlignment="1" applyProtection="1">
      <alignment horizontal="left" vertical="top" wrapText="1"/>
      <protection locked="0"/>
    </xf>
    <xf numFmtId="49" fontId="0" fillId="0" borderId="23" xfId="0" applyNumberFormat="1" applyBorder="1" applyAlignment="1" applyProtection="1">
      <alignment horizontal="left" vertical="top" wrapText="1"/>
      <protection locked="0"/>
    </xf>
    <xf numFmtId="0" fontId="0" fillId="10" borderId="68" xfId="0" applyFont="1" applyFill="1" applyBorder="1" applyAlignment="1" applyProtection="1">
      <alignment horizontal="left" vertical="top" wrapText="1"/>
      <protection locked="0"/>
    </xf>
    <xf numFmtId="0" fontId="0" fillId="10" borderId="79" xfId="0" applyFont="1" applyFill="1" applyBorder="1" applyAlignment="1" applyProtection="1">
      <alignment horizontal="left" vertical="top" wrapText="1"/>
      <protection locked="0"/>
    </xf>
    <xf numFmtId="0" fontId="0" fillId="10" borderId="80" xfId="0" applyFont="1" applyFill="1" applyBorder="1" applyAlignment="1" applyProtection="1">
      <alignment horizontal="left" vertical="top" wrapText="1"/>
      <protection locked="0"/>
    </xf>
    <xf numFmtId="0" fontId="2" fillId="10" borderId="71" xfId="0" applyFont="1" applyFill="1" applyBorder="1" applyAlignment="1" applyProtection="1">
      <alignment horizontal="left" vertical="top" wrapText="1"/>
    </xf>
    <xf numFmtId="0" fontId="2" fillId="10" borderId="73" xfId="0" applyFont="1" applyFill="1" applyBorder="1" applyAlignment="1" applyProtection="1">
      <alignment horizontal="left" vertical="top" wrapText="1"/>
    </xf>
    <xf numFmtId="0" fontId="2" fillId="13" borderId="25" xfId="0" applyFont="1" applyFill="1" applyBorder="1" applyAlignment="1">
      <alignment horizontal="center" vertical="center"/>
    </xf>
    <xf numFmtId="0" fontId="2" fillId="13" borderId="27" xfId="0" applyFont="1" applyFill="1" applyBorder="1" applyAlignment="1">
      <alignment horizontal="center" vertical="center"/>
    </xf>
    <xf numFmtId="0" fontId="2" fillId="13" borderId="26" xfId="0" applyFont="1" applyFill="1" applyBorder="1" applyAlignment="1">
      <alignment horizontal="center" vertical="center"/>
    </xf>
    <xf numFmtId="0" fontId="2" fillId="13" borderId="13" xfId="0" applyFont="1" applyFill="1" applyBorder="1" applyAlignment="1">
      <alignment horizontal="center" vertical="center" wrapText="1"/>
    </xf>
    <xf numFmtId="0" fontId="2" fillId="13" borderId="19" xfId="0" applyFont="1" applyFill="1" applyBorder="1" applyAlignment="1">
      <alignment horizontal="center" vertical="center" wrapText="1"/>
    </xf>
    <xf numFmtId="0" fontId="2" fillId="13" borderId="20" xfId="0" applyFont="1" applyFill="1" applyBorder="1" applyAlignment="1">
      <alignment horizontal="center" vertical="center" wrapText="1"/>
    </xf>
    <xf numFmtId="0" fontId="2" fillId="13" borderId="15" xfId="0" applyFont="1" applyFill="1" applyBorder="1" applyAlignment="1">
      <alignment horizontal="center" vertical="center" wrapText="1"/>
    </xf>
    <xf numFmtId="0" fontId="2" fillId="13" borderId="22" xfId="0" applyFont="1" applyFill="1" applyBorder="1" applyAlignment="1">
      <alignment horizontal="center" vertical="center" wrapText="1"/>
    </xf>
    <xf numFmtId="0" fontId="2" fillId="13" borderId="23" xfId="0" applyFont="1" applyFill="1" applyBorder="1" applyAlignment="1">
      <alignment horizontal="center" vertical="center" wrapText="1"/>
    </xf>
    <xf numFmtId="0" fontId="8" fillId="20" borderId="25" xfId="0" applyNumberFormat="1" applyFont="1" applyFill="1" applyBorder="1" applyAlignment="1" applyProtection="1">
      <alignment horizontal="center" vertical="center"/>
      <protection hidden="1"/>
    </xf>
    <xf numFmtId="0" fontId="8" fillId="20" borderId="27" xfId="0" applyNumberFormat="1" applyFont="1" applyFill="1" applyBorder="1" applyAlignment="1" applyProtection="1">
      <alignment horizontal="center" vertical="center"/>
      <protection hidden="1"/>
    </xf>
    <xf numFmtId="0" fontId="8" fillId="20" borderId="26" xfId="0" applyNumberFormat="1" applyFont="1" applyFill="1" applyBorder="1" applyAlignment="1" applyProtection="1">
      <alignment horizontal="center" vertical="center"/>
      <protection hidden="1"/>
    </xf>
    <xf numFmtId="0" fontId="3" fillId="13" borderId="20" xfId="0" applyFont="1" applyFill="1" applyBorder="1" applyAlignment="1">
      <alignment horizontal="center" vertical="center" wrapText="1"/>
    </xf>
    <xf numFmtId="0" fontId="3" fillId="13" borderId="23" xfId="0" applyFont="1" applyFill="1" applyBorder="1" applyAlignment="1">
      <alignment horizontal="center" vertical="center" wrapText="1"/>
    </xf>
    <xf numFmtId="0" fontId="3" fillId="13" borderId="25" xfId="0" applyFont="1" applyFill="1" applyBorder="1" applyAlignment="1">
      <alignment horizontal="center" wrapText="1"/>
    </xf>
    <xf numFmtId="0" fontId="3" fillId="13" borderId="27" xfId="0" applyFont="1" applyFill="1" applyBorder="1" applyAlignment="1">
      <alignment horizontal="center" wrapText="1"/>
    </xf>
    <xf numFmtId="0" fontId="3" fillId="13" borderId="26" xfId="0" applyFont="1" applyFill="1" applyBorder="1" applyAlignment="1">
      <alignment horizontal="center" wrapText="1"/>
    </xf>
    <xf numFmtId="1" fontId="4" fillId="11" borderId="25" xfId="0" applyNumberFormat="1" applyFont="1" applyFill="1" applyBorder="1" applyAlignment="1">
      <alignment horizontal="center" wrapText="1"/>
    </xf>
    <xf numFmtId="1" fontId="4" fillId="11" borderId="27" xfId="0" applyNumberFormat="1" applyFont="1" applyFill="1" applyBorder="1" applyAlignment="1">
      <alignment horizontal="center" wrapText="1"/>
    </xf>
    <xf numFmtId="1" fontId="4" fillId="11" borderId="26" xfId="0" applyNumberFormat="1" applyFont="1" applyFill="1" applyBorder="1" applyAlignment="1">
      <alignment horizontal="center" wrapText="1"/>
    </xf>
    <xf numFmtId="0" fontId="3" fillId="13" borderId="22" xfId="0" applyFont="1" applyFill="1" applyBorder="1" applyAlignment="1">
      <alignment horizontal="center" wrapText="1"/>
    </xf>
    <xf numFmtId="0" fontId="3" fillId="13" borderId="23" xfId="0" applyFont="1" applyFill="1" applyBorder="1" applyAlignment="1">
      <alignment horizontal="center" wrapText="1"/>
    </xf>
    <xf numFmtId="1" fontId="4" fillId="11" borderId="25" xfId="0" applyNumberFormat="1" applyFont="1" applyFill="1" applyBorder="1" applyAlignment="1">
      <alignment horizontal="center" vertical="center"/>
    </xf>
    <xf numFmtId="1" fontId="4" fillId="11" borderId="27" xfId="0" applyNumberFormat="1" applyFont="1" applyFill="1" applyBorder="1" applyAlignment="1">
      <alignment horizontal="center" vertical="center"/>
    </xf>
    <xf numFmtId="1" fontId="4" fillId="11" borderId="26" xfId="0" applyNumberFormat="1" applyFont="1" applyFill="1" applyBorder="1" applyAlignment="1">
      <alignment horizontal="center" vertical="center"/>
    </xf>
    <xf numFmtId="0" fontId="9" fillId="13" borderId="13" xfId="0" applyFont="1" applyFill="1" applyBorder="1" applyAlignment="1">
      <alignment horizontal="center" vertical="center"/>
    </xf>
    <xf numFmtId="0" fontId="9" fillId="13" borderId="19" xfId="0" applyFont="1" applyFill="1" applyBorder="1" applyAlignment="1">
      <alignment horizontal="center" vertical="center"/>
    </xf>
    <xf numFmtId="0" fontId="9" fillId="13" borderId="20" xfId="0" applyFont="1" applyFill="1" applyBorder="1" applyAlignment="1">
      <alignment horizontal="center" vertical="center"/>
    </xf>
    <xf numFmtId="0" fontId="9" fillId="13" borderId="15" xfId="0" applyFont="1" applyFill="1" applyBorder="1" applyAlignment="1">
      <alignment horizontal="center" vertical="center"/>
    </xf>
    <xf numFmtId="0" fontId="9" fillId="13" borderId="22" xfId="0" applyFont="1" applyFill="1" applyBorder="1" applyAlignment="1">
      <alignment horizontal="center" vertical="center"/>
    </xf>
    <xf numFmtId="0" fontId="9" fillId="13" borderId="23" xfId="0" applyFont="1" applyFill="1" applyBorder="1" applyAlignment="1">
      <alignment horizontal="center" vertical="center"/>
    </xf>
    <xf numFmtId="0" fontId="2" fillId="13" borderId="13" xfId="0" applyFont="1" applyFill="1" applyBorder="1" applyAlignment="1">
      <alignment horizontal="center" vertical="center"/>
    </xf>
    <xf numFmtId="0" fontId="2" fillId="13" borderId="19" xfId="0" applyFont="1" applyFill="1" applyBorder="1" applyAlignment="1">
      <alignment horizontal="center" vertical="center"/>
    </xf>
    <xf numFmtId="0" fontId="2" fillId="13" borderId="20" xfId="0" applyFont="1" applyFill="1" applyBorder="1" applyAlignment="1">
      <alignment horizontal="center" vertical="center"/>
    </xf>
    <xf numFmtId="0" fontId="2" fillId="13" borderId="15" xfId="0" applyFont="1" applyFill="1" applyBorder="1" applyAlignment="1">
      <alignment horizontal="center" vertical="center"/>
    </xf>
    <xf numFmtId="0" fontId="2" fillId="13" borderId="22" xfId="0" applyFont="1" applyFill="1" applyBorder="1" applyAlignment="1">
      <alignment horizontal="center" vertical="center"/>
    </xf>
    <xf numFmtId="0" fontId="2" fillId="13" borderId="23" xfId="0" applyFont="1" applyFill="1" applyBorder="1" applyAlignment="1">
      <alignment horizontal="center" vertical="center"/>
    </xf>
    <xf numFmtId="0" fontId="3" fillId="13" borderId="19" xfId="0" applyFont="1" applyFill="1" applyBorder="1" applyAlignment="1">
      <alignment horizontal="center" wrapText="1"/>
    </xf>
    <xf numFmtId="0" fontId="0" fillId="16" borderId="21" xfId="0" applyFont="1" applyFill="1" applyBorder="1" applyAlignment="1">
      <alignment horizontal="center" vertical="center" wrapText="1"/>
    </xf>
    <xf numFmtId="0" fontId="0" fillId="16" borderId="23" xfId="0" applyFont="1" applyFill="1" applyBorder="1" applyAlignment="1">
      <alignment horizontal="center" vertical="center" wrapText="1"/>
    </xf>
    <xf numFmtId="0" fontId="3" fillId="13" borderId="15" xfId="0" applyFont="1" applyFill="1" applyBorder="1" applyAlignment="1">
      <alignment horizontal="center" wrapText="1"/>
    </xf>
    <xf numFmtId="0" fontId="8" fillId="23" borderId="25" xfId="0" applyFont="1" applyFill="1" applyBorder="1" applyAlignment="1" applyProtection="1">
      <alignment horizontal="center"/>
    </xf>
    <xf numFmtId="0" fontId="8" fillId="23" borderId="27" xfId="0" applyFont="1" applyFill="1" applyBorder="1" applyAlignment="1" applyProtection="1">
      <alignment horizontal="center"/>
    </xf>
    <xf numFmtId="0" fontId="8" fillId="23" borderId="26" xfId="0" applyFont="1" applyFill="1" applyBorder="1" applyAlignment="1" applyProtection="1">
      <alignment horizontal="center"/>
    </xf>
    <xf numFmtId="0" fontId="3" fillId="7" borderId="4" xfId="0" applyFont="1" applyFill="1" applyBorder="1" applyAlignment="1" applyProtection="1">
      <alignment horizontal="center"/>
      <protection hidden="1"/>
    </xf>
    <xf numFmtId="0" fontId="3" fillId="7" borderId="5" xfId="0" applyFont="1" applyFill="1" applyBorder="1" applyAlignment="1" applyProtection="1">
      <alignment horizontal="center"/>
      <protection hidden="1"/>
    </xf>
    <xf numFmtId="0" fontId="3" fillId="7" borderId="6" xfId="0" applyFont="1" applyFill="1" applyBorder="1" applyAlignment="1" applyProtection="1">
      <alignment horizontal="center"/>
      <protection hidden="1"/>
    </xf>
    <xf numFmtId="0" fontId="2" fillId="13" borderId="3" xfId="0" applyFont="1" applyFill="1" applyBorder="1" applyAlignment="1">
      <alignment horizontal="right"/>
    </xf>
    <xf numFmtId="0" fontId="2" fillId="13" borderId="0" xfId="0" applyFont="1" applyFill="1" applyBorder="1" applyAlignment="1">
      <alignment horizontal="right"/>
    </xf>
    <xf numFmtId="0" fontId="2" fillId="13" borderId="21" xfId="0" applyFont="1" applyFill="1" applyBorder="1" applyAlignment="1">
      <alignment horizontal="right"/>
    </xf>
    <xf numFmtId="0" fontId="0" fillId="13" borderId="20" xfId="0" applyFill="1" applyBorder="1" applyAlignment="1">
      <alignment horizontal="center" vertical="center" wrapText="1"/>
    </xf>
    <xf numFmtId="0" fontId="0" fillId="13" borderId="21" xfId="0" applyFill="1" applyBorder="1" applyAlignment="1">
      <alignment horizontal="center" vertical="center" wrapText="1"/>
    </xf>
    <xf numFmtId="0" fontId="0" fillId="13" borderId="23" xfId="0" applyFill="1" applyBorder="1" applyAlignment="1">
      <alignment horizontal="center" vertical="center" wrapText="1"/>
    </xf>
    <xf numFmtId="0" fontId="0" fillId="16" borderId="20" xfId="0" applyFont="1" applyFill="1" applyBorder="1" applyAlignment="1">
      <alignment horizontal="center" vertical="center" wrapText="1"/>
    </xf>
    <xf numFmtId="0" fontId="2" fillId="11" borderId="10" xfId="0" applyFont="1" applyFill="1" applyBorder="1" applyAlignment="1" applyProtection="1">
      <alignment horizontal="center" vertical="center"/>
      <protection hidden="1"/>
    </xf>
    <xf numFmtId="0" fontId="2" fillId="11" borderId="11" xfId="0" applyFont="1" applyFill="1" applyBorder="1" applyAlignment="1" applyProtection="1">
      <alignment horizontal="center" vertical="center"/>
      <protection hidden="1"/>
    </xf>
    <xf numFmtId="0" fontId="2" fillId="11" borderId="12" xfId="0" applyFont="1" applyFill="1" applyBorder="1" applyAlignment="1" applyProtection="1">
      <alignment horizontal="center" vertical="center"/>
      <protection hidden="1"/>
    </xf>
    <xf numFmtId="0" fontId="0" fillId="16" borderId="11" xfId="0" applyFont="1" applyFill="1" applyBorder="1" applyAlignment="1">
      <alignment horizontal="center" vertical="center" wrapText="1"/>
    </xf>
    <xf numFmtId="0" fontId="0" fillId="16" borderId="12" xfId="0" applyFont="1" applyFill="1" applyBorder="1" applyAlignment="1">
      <alignment horizontal="center" vertical="center" wrapText="1"/>
    </xf>
    <xf numFmtId="49" fontId="43" fillId="13" borderId="14" xfId="0" applyNumberFormat="1" applyFont="1" applyFill="1" applyBorder="1" applyAlignment="1">
      <alignment horizontal="left" vertical="top" wrapText="1"/>
    </xf>
    <xf numFmtId="49" fontId="43" fillId="13" borderId="0" xfId="0" applyNumberFormat="1" applyFont="1" applyFill="1" applyBorder="1" applyAlignment="1">
      <alignment horizontal="left" vertical="top" wrapText="1"/>
    </xf>
    <xf numFmtId="49" fontId="43" fillId="13" borderId="15" xfId="0" applyNumberFormat="1" applyFont="1" applyFill="1" applyBorder="1" applyAlignment="1">
      <alignment horizontal="left" vertical="top" wrapText="1"/>
    </xf>
    <xf numFmtId="49" fontId="43" fillId="13" borderId="22" xfId="0" applyNumberFormat="1" applyFont="1" applyFill="1" applyBorder="1" applyAlignment="1">
      <alignment horizontal="left" vertical="top" wrapText="1"/>
    </xf>
    <xf numFmtId="49" fontId="0" fillId="11" borderId="25" xfId="0" applyNumberFormat="1" applyFont="1" applyFill="1" applyBorder="1" applyAlignment="1">
      <alignment horizontal="center"/>
    </xf>
    <xf numFmtId="49" fontId="0" fillId="11" borderId="26" xfId="0" applyNumberFormat="1" applyFont="1" applyFill="1" applyBorder="1" applyAlignment="1">
      <alignment horizontal="center"/>
    </xf>
    <xf numFmtId="0" fontId="3" fillId="10" borderId="42" xfId="0" applyFont="1" applyFill="1" applyBorder="1" applyAlignment="1">
      <alignment horizontal="left" vertical="center"/>
    </xf>
    <xf numFmtId="0" fontId="3" fillId="10" borderId="67" xfId="0" applyFont="1" applyFill="1" applyBorder="1" applyAlignment="1">
      <alignment horizontal="left" vertical="center"/>
    </xf>
    <xf numFmtId="0" fontId="2" fillId="11" borderId="20" xfId="0" applyFont="1" applyFill="1" applyBorder="1" applyAlignment="1" applyProtection="1">
      <alignment horizontal="center" vertical="center"/>
      <protection hidden="1"/>
    </xf>
    <xf numFmtId="0" fontId="2" fillId="11" borderId="21" xfId="0" applyFont="1" applyFill="1" applyBorder="1" applyAlignment="1" applyProtection="1">
      <alignment horizontal="center" vertical="center"/>
      <protection hidden="1"/>
    </xf>
    <xf numFmtId="0" fontId="2" fillId="11" borderId="23" xfId="0" applyFont="1" applyFill="1" applyBorder="1" applyAlignment="1" applyProtection="1">
      <alignment horizontal="center" vertical="center"/>
      <protection hidden="1"/>
    </xf>
    <xf numFmtId="0" fontId="3" fillId="8" borderId="16" xfId="0" applyFont="1" applyFill="1" applyBorder="1" applyAlignment="1" applyProtection="1">
      <alignment horizontal="center" vertical="center"/>
      <protection hidden="1"/>
    </xf>
    <xf numFmtId="0" fontId="3" fillId="8" borderId="17" xfId="0" applyFont="1" applyFill="1" applyBorder="1" applyAlignment="1" applyProtection="1">
      <alignment horizontal="center" vertical="center"/>
      <protection hidden="1"/>
    </xf>
    <xf numFmtId="0" fontId="3" fillId="8" borderId="2" xfId="0" applyFont="1" applyFill="1" applyBorder="1" applyAlignment="1" applyProtection="1">
      <alignment horizontal="center"/>
      <protection hidden="1"/>
    </xf>
    <xf numFmtId="0" fontId="3" fillId="8" borderId="4" xfId="0" applyFont="1" applyFill="1" applyBorder="1" applyAlignment="1" applyProtection="1">
      <alignment horizontal="center"/>
      <protection hidden="1"/>
    </xf>
    <xf numFmtId="0" fontId="0" fillId="13" borderId="25" xfId="0" applyFont="1" applyFill="1" applyBorder="1" applyAlignment="1">
      <alignment horizontal="center"/>
    </xf>
    <xf numFmtId="0" fontId="0" fillId="13" borderId="27" xfId="0" applyFont="1" applyFill="1" applyBorder="1" applyAlignment="1">
      <alignment horizontal="center"/>
    </xf>
    <xf numFmtId="0" fontId="0" fillId="13" borderId="26" xfId="0" applyFont="1" applyFill="1" applyBorder="1" applyAlignment="1">
      <alignment horizontal="center"/>
    </xf>
    <xf numFmtId="0" fontId="7" fillId="12" borderId="13" xfId="0" applyFont="1" applyFill="1" applyBorder="1" applyAlignment="1">
      <alignment horizontal="center" vertical="center"/>
    </xf>
    <xf numFmtId="0" fontId="7" fillId="12" borderId="19" xfId="0" applyFont="1" applyFill="1" applyBorder="1" applyAlignment="1">
      <alignment horizontal="center" vertical="center"/>
    </xf>
    <xf numFmtId="0" fontId="7" fillId="12" borderId="20" xfId="0" applyFont="1" applyFill="1" applyBorder="1" applyAlignment="1">
      <alignment horizontal="center" vertical="center"/>
    </xf>
    <xf numFmtId="0" fontId="45" fillId="13" borderId="13" xfId="0" applyFont="1" applyFill="1" applyBorder="1" applyAlignment="1" applyProtection="1">
      <alignment horizontal="center" vertical="center"/>
      <protection locked="0"/>
    </xf>
    <xf numFmtId="0" fontId="45" fillId="13" borderId="19" xfId="0" applyFont="1" applyFill="1" applyBorder="1" applyAlignment="1" applyProtection="1">
      <alignment horizontal="center" vertical="center"/>
      <protection locked="0"/>
    </xf>
    <xf numFmtId="0" fontId="45" fillId="13" borderId="20" xfId="0" applyFont="1" applyFill="1" applyBorder="1" applyAlignment="1" applyProtection="1">
      <alignment horizontal="center" vertical="center"/>
      <protection locked="0"/>
    </xf>
    <xf numFmtId="0" fontId="45" fillId="13" borderId="15" xfId="0" applyFont="1" applyFill="1" applyBorder="1" applyAlignment="1" applyProtection="1">
      <alignment horizontal="center" vertical="center"/>
      <protection locked="0"/>
    </xf>
    <xf numFmtId="0" fontId="45" fillId="13" borderId="22" xfId="0" applyFont="1" applyFill="1" applyBorder="1" applyAlignment="1" applyProtection="1">
      <alignment horizontal="center" vertical="center"/>
      <protection locked="0"/>
    </xf>
    <xf numFmtId="0" fontId="45" fillId="13" borderId="23" xfId="0" applyFont="1" applyFill="1" applyBorder="1" applyAlignment="1" applyProtection="1">
      <alignment horizontal="center" vertical="center"/>
      <protection locked="0"/>
    </xf>
    <xf numFmtId="0" fontId="10" fillId="11" borderId="10" xfId="0" applyFont="1" applyFill="1" applyBorder="1" applyAlignment="1">
      <alignment horizontal="center" vertical="center" wrapText="1"/>
    </xf>
    <xf numFmtId="0" fontId="10" fillId="11" borderId="12" xfId="0" applyFont="1" applyFill="1" applyBorder="1" applyAlignment="1">
      <alignment horizontal="center" vertical="center" wrapText="1"/>
    </xf>
    <xf numFmtId="0" fontId="3" fillId="10" borderId="7" xfId="0" applyFont="1" applyFill="1" applyBorder="1" applyAlignment="1">
      <alignment horizontal="center" vertical="center" wrapText="1"/>
    </xf>
    <xf numFmtId="0" fontId="3" fillId="10" borderId="9" xfId="0" applyFont="1" applyFill="1" applyBorder="1" applyAlignment="1">
      <alignment horizontal="center" vertical="center" wrapText="1"/>
    </xf>
    <xf numFmtId="0" fontId="3" fillId="10" borderId="8" xfId="0" applyFont="1" applyFill="1" applyBorder="1" applyAlignment="1">
      <alignment horizontal="center" vertical="center" wrapText="1"/>
    </xf>
    <xf numFmtId="0" fontId="3" fillId="10" borderId="2" xfId="0" applyFont="1" applyFill="1" applyBorder="1" applyAlignment="1">
      <alignment horizontal="center"/>
    </xf>
    <xf numFmtId="0" fontId="3" fillId="10" borderId="2" xfId="0" applyFont="1" applyFill="1" applyBorder="1" applyAlignment="1">
      <alignment horizontal="center" vertical="center"/>
    </xf>
    <xf numFmtId="0" fontId="2" fillId="13" borderId="21" xfId="0" applyFont="1" applyFill="1" applyBorder="1" applyAlignment="1">
      <alignment horizontal="center" vertical="center" wrapText="1"/>
    </xf>
    <xf numFmtId="0" fontId="2" fillId="15" borderId="27" xfId="0" applyFont="1" applyFill="1" applyBorder="1" applyAlignment="1">
      <alignment horizontal="center"/>
    </xf>
    <xf numFmtId="0" fontId="2" fillId="15" borderId="26" xfId="0" applyFont="1" applyFill="1" applyBorder="1" applyAlignment="1">
      <alignment horizontal="center"/>
    </xf>
    <xf numFmtId="0" fontId="0" fillId="13" borderId="10" xfId="0" applyFill="1" applyBorder="1" applyAlignment="1">
      <alignment horizontal="center" vertical="center" wrapText="1"/>
    </xf>
    <xf numFmtId="0" fontId="0" fillId="13" borderId="11" xfId="0" applyFill="1" applyBorder="1" applyAlignment="1">
      <alignment horizontal="center" vertical="center" wrapText="1"/>
    </xf>
    <xf numFmtId="0" fontId="0" fillId="13" borderId="12" xfId="0" applyFill="1" applyBorder="1" applyAlignment="1">
      <alignment horizontal="center" vertical="center" wrapText="1"/>
    </xf>
    <xf numFmtId="0" fontId="4" fillId="29" borderId="10" xfId="0" applyFont="1" applyFill="1" applyBorder="1" applyAlignment="1" applyProtection="1">
      <alignment horizontal="center" vertical="center"/>
      <protection hidden="1"/>
    </xf>
    <xf numFmtId="0" fontId="4" fillId="29" borderId="11" xfId="0" applyFont="1" applyFill="1" applyBorder="1" applyAlignment="1" applyProtection="1">
      <alignment horizontal="center" vertical="center"/>
      <protection hidden="1"/>
    </xf>
    <xf numFmtId="0" fontId="4" fillId="29" borderId="12" xfId="0" applyFont="1" applyFill="1" applyBorder="1" applyAlignment="1" applyProtection="1">
      <alignment horizontal="center" vertical="center"/>
      <protection hidden="1"/>
    </xf>
    <xf numFmtId="0" fontId="4" fillId="4" borderId="10" xfId="0" applyFont="1" applyFill="1" applyBorder="1" applyAlignment="1" applyProtection="1">
      <alignment horizontal="center" vertical="center"/>
      <protection hidden="1"/>
    </xf>
    <xf numFmtId="0" fontId="4" fillId="4" borderId="11" xfId="0" applyFont="1" applyFill="1" applyBorder="1" applyAlignment="1" applyProtection="1">
      <alignment horizontal="center" vertical="center"/>
      <protection hidden="1"/>
    </xf>
    <xf numFmtId="0" fontId="4" fillId="4" borderId="12" xfId="0" applyFont="1" applyFill="1" applyBorder="1" applyAlignment="1" applyProtection="1">
      <alignment horizontal="center" vertical="center"/>
      <protection hidden="1"/>
    </xf>
    <xf numFmtId="0" fontId="4" fillId="4" borderId="69" xfId="0" applyFont="1" applyFill="1" applyBorder="1" applyAlignment="1">
      <alignment horizontal="center" vertical="center"/>
    </xf>
    <xf numFmtId="0" fontId="4" fillId="4" borderId="59" xfId="0" applyFont="1" applyFill="1" applyBorder="1" applyAlignment="1">
      <alignment horizontal="center" vertical="center"/>
    </xf>
    <xf numFmtId="0" fontId="4" fillId="4" borderId="70" xfId="0" applyFont="1" applyFill="1" applyBorder="1" applyAlignment="1">
      <alignment horizontal="center" vertical="center"/>
    </xf>
    <xf numFmtId="0" fontId="0" fillId="12" borderId="10" xfId="0" applyFill="1" applyBorder="1" applyAlignment="1" applyProtection="1">
      <alignment horizontal="center" vertical="center" wrapText="1"/>
    </xf>
    <xf numFmtId="0" fontId="0" fillId="12" borderId="11" xfId="0" applyFill="1" applyBorder="1" applyAlignment="1" applyProtection="1">
      <alignment horizontal="center" vertical="center" wrapText="1"/>
    </xf>
    <xf numFmtId="0" fontId="0" fillId="12" borderId="12" xfId="0" applyFill="1" applyBorder="1" applyAlignment="1" applyProtection="1">
      <alignment horizontal="center" vertical="center" wrapText="1"/>
    </xf>
    <xf numFmtId="0" fontId="2" fillId="11" borderId="10" xfId="0" applyFont="1" applyFill="1" applyBorder="1" applyAlignment="1" applyProtection="1">
      <alignment horizontal="center" vertical="center" wrapText="1"/>
      <protection hidden="1"/>
    </xf>
    <xf numFmtId="0" fontId="2" fillId="11" borderId="11" xfId="0" applyFont="1" applyFill="1" applyBorder="1" applyAlignment="1" applyProtection="1">
      <alignment horizontal="center" vertical="center" wrapText="1"/>
      <protection hidden="1"/>
    </xf>
    <xf numFmtId="0" fontId="2" fillId="11" borderId="12" xfId="0" applyFont="1" applyFill="1" applyBorder="1" applyAlignment="1" applyProtection="1">
      <alignment horizontal="center" vertical="center" wrapText="1"/>
      <protection hidden="1"/>
    </xf>
    <xf numFmtId="0" fontId="0" fillId="14" borderId="44" xfId="0" applyFill="1" applyBorder="1" applyAlignment="1" applyProtection="1">
      <alignment horizontal="center"/>
    </xf>
    <xf numFmtId="0" fontId="0" fillId="14" borderId="34" xfId="0" applyFill="1" applyBorder="1" applyAlignment="1" applyProtection="1">
      <alignment horizontal="center"/>
    </xf>
    <xf numFmtId="0" fontId="0" fillId="14" borderId="45" xfId="0" applyFill="1" applyBorder="1" applyAlignment="1" applyProtection="1">
      <alignment horizontal="center"/>
    </xf>
    <xf numFmtId="0" fontId="0" fillId="14" borderId="15" xfId="0" applyFill="1" applyBorder="1" applyAlignment="1" applyProtection="1">
      <alignment horizontal="center"/>
    </xf>
    <xf numFmtId="0" fontId="0" fillId="14" borderId="22" xfId="0" applyFill="1" applyBorder="1" applyAlignment="1" applyProtection="1">
      <alignment horizontal="center"/>
    </xf>
    <xf numFmtId="0" fontId="0" fillId="14" borderId="23" xfId="0" applyFill="1" applyBorder="1" applyAlignment="1" applyProtection="1">
      <alignment horizontal="center"/>
    </xf>
    <xf numFmtId="0" fontId="4" fillId="6" borderId="10" xfId="0" applyFont="1" applyFill="1" applyBorder="1" applyAlignment="1" applyProtection="1">
      <alignment horizontal="center" vertical="center" wrapText="1"/>
      <protection hidden="1"/>
    </xf>
    <xf numFmtId="0" fontId="4" fillId="6" borderId="11" xfId="0" applyFont="1" applyFill="1" applyBorder="1" applyAlignment="1" applyProtection="1">
      <alignment horizontal="center" vertical="center" wrapText="1"/>
      <protection hidden="1"/>
    </xf>
    <xf numFmtId="0" fontId="4" fillId="6" borderId="12" xfId="0" applyFont="1" applyFill="1" applyBorder="1" applyAlignment="1" applyProtection="1">
      <alignment horizontal="center" vertical="center" wrapText="1"/>
      <protection hidden="1"/>
    </xf>
    <xf numFmtId="0" fontId="4" fillId="4" borderId="13" xfId="0" applyFont="1" applyFill="1" applyBorder="1" applyAlignment="1">
      <alignment horizontal="center" vertical="center"/>
    </xf>
    <xf numFmtId="0" fontId="4" fillId="4" borderId="19" xfId="0" applyFont="1" applyFill="1" applyBorder="1" applyAlignment="1">
      <alignment horizontal="center" vertical="center"/>
    </xf>
    <xf numFmtId="0" fontId="4" fillId="4" borderId="20" xfId="0" applyFont="1" applyFill="1" applyBorder="1" applyAlignment="1">
      <alignment horizontal="center" vertical="center"/>
    </xf>
    <xf numFmtId="0" fontId="4" fillId="4" borderId="14" xfId="0" applyFont="1" applyFill="1" applyBorder="1" applyAlignment="1">
      <alignment horizontal="center" vertical="center"/>
    </xf>
    <xf numFmtId="0" fontId="4" fillId="4" borderId="0" xfId="0" applyFont="1" applyFill="1" applyBorder="1" applyAlignment="1">
      <alignment horizontal="center" vertical="center"/>
    </xf>
    <xf numFmtId="0" fontId="4" fillId="4" borderId="21" xfId="0" applyFont="1" applyFill="1" applyBorder="1" applyAlignment="1">
      <alignment horizontal="center" vertical="center"/>
    </xf>
    <xf numFmtId="0" fontId="4" fillId="4" borderId="15" xfId="0" applyFont="1" applyFill="1" applyBorder="1" applyAlignment="1">
      <alignment horizontal="center" vertical="center"/>
    </xf>
    <xf numFmtId="0" fontId="4" fillId="4" borderId="22" xfId="0" applyFont="1" applyFill="1" applyBorder="1" applyAlignment="1">
      <alignment horizontal="center" vertical="center"/>
    </xf>
    <xf numFmtId="0" fontId="4" fillId="4" borderId="23" xfId="0" applyFont="1" applyFill="1" applyBorder="1" applyAlignment="1">
      <alignment horizontal="center" vertical="center"/>
    </xf>
    <xf numFmtId="0" fontId="4" fillId="4" borderId="69" xfId="0" applyFont="1" applyFill="1" applyBorder="1" applyAlignment="1">
      <alignment horizontal="center"/>
    </xf>
    <xf numFmtId="0" fontId="4" fillId="4" borderId="59" xfId="0" applyFont="1" applyFill="1" applyBorder="1" applyAlignment="1">
      <alignment horizontal="center"/>
    </xf>
    <xf numFmtId="0" fontId="4" fillId="4" borderId="74" xfId="0" applyFont="1" applyFill="1" applyBorder="1" applyAlignment="1">
      <alignment horizontal="center"/>
    </xf>
    <xf numFmtId="0" fontId="0" fillId="13" borderId="40" xfId="0" applyFont="1" applyFill="1" applyBorder="1" applyAlignment="1">
      <alignment horizontal="center" vertical="center"/>
    </xf>
    <xf numFmtId="0" fontId="0" fillId="13" borderId="30" xfId="0" applyFont="1" applyFill="1" applyBorder="1" applyAlignment="1">
      <alignment horizontal="center" vertical="center"/>
    </xf>
    <xf numFmtId="0" fontId="0" fillId="13" borderId="31" xfId="0" applyFont="1" applyFill="1" applyBorder="1" applyAlignment="1">
      <alignment horizontal="center" vertical="center"/>
    </xf>
    <xf numFmtId="49" fontId="0" fillId="13" borderId="15" xfId="0" applyNumberFormat="1" applyFill="1" applyBorder="1" applyAlignment="1">
      <alignment horizontal="center" wrapText="1"/>
    </xf>
    <xf numFmtId="49" fontId="0" fillId="13" borderId="22" xfId="0" applyNumberFormat="1" applyFill="1" applyBorder="1" applyAlignment="1">
      <alignment horizontal="center" wrapText="1"/>
    </xf>
    <xf numFmtId="49" fontId="0" fillId="13" borderId="23" xfId="0" applyNumberFormat="1" applyFill="1" applyBorder="1" applyAlignment="1">
      <alignment horizontal="center" wrapText="1"/>
    </xf>
    <xf numFmtId="0" fontId="4" fillId="4" borderId="13" xfId="0" applyFont="1" applyFill="1" applyBorder="1" applyAlignment="1" applyProtection="1">
      <alignment horizontal="center" vertical="center"/>
      <protection hidden="1"/>
    </xf>
    <xf numFmtId="0" fontId="4" fillId="4" borderId="14" xfId="0" applyFont="1" applyFill="1" applyBorder="1" applyAlignment="1" applyProtection="1">
      <alignment horizontal="center" vertical="center"/>
      <protection hidden="1"/>
    </xf>
    <xf numFmtId="0" fontId="4" fillId="4" borderId="15" xfId="0" applyFont="1" applyFill="1" applyBorder="1" applyAlignment="1" applyProtection="1">
      <alignment horizontal="center" vertical="center"/>
      <protection hidden="1"/>
    </xf>
    <xf numFmtId="0" fontId="3" fillId="9" borderId="14" xfId="0" applyFont="1" applyFill="1" applyBorder="1" applyAlignment="1" applyProtection="1">
      <alignment horizontal="center" vertical="center" wrapText="1"/>
      <protection hidden="1"/>
    </xf>
    <xf numFmtId="0" fontId="3" fillId="9" borderId="18" xfId="0" applyFont="1" applyFill="1" applyBorder="1" applyAlignment="1" applyProtection="1">
      <alignment horizontal="center" vertical="center" wrapText="1"/>
      <protection hidden="1"/>
    </xf>
    <xf numFmtId="0" fontId="3" fillId="7" borderId="17" xfId="0" applyFont="1" applyFill="1" applyBorder="1" applyAlignment="1" applyProtection="1">
      <alignment horizontal="center"/>
      <protection hidden="1"/>
    </xf>
    <xf numFmtId="0" fontId="3" fillId="7" borderId="8" xfId="0" applyFont="1" applyFill="1" applyBorder="1" applyAlignment="1" applyProtection="1">
      <alignment horizontal="center"/>
      <protection hidden="1"/>
    </xf>
    <xf numFmtId="0" fontId="3" fillId="7" borderId="35" xfId="0" applyFont="1" applyFill="1" applyBorder="1" applyAlignment="1" applyProtection="1">
      <alignment horizontal="center"/>
      <protection hidden="1"/>
    </xf>
    <xf numFmtId="0" fontId="3" fillId="3" borderId="14" xfId="0" applyFont="1" applyFill="1" applyBorder="1" applyAlignment="1" applyProtection="1">
      <alignment horizontal="center" vertical="center" wrapText="1"/>
      <protection hidden="1"/>
    </xf>
    <xf numFmtId="0" fontId="3" fillId="3" borderId="18" xfId="0" applyFont="1" applyFill="1" applyBorder="1" applyAlignment="1" applyProtection="1">
      <alignment horizontal="center" vertical="center" wrapText="1"/>
      <protection hidden="1"/>
    </xf>
    <xf numFmtId="0" fontId="3" fillId="3" borderId="38" xfId="0" applyFont="1" applyFill="1" applyBorder="1" applyAlignment="1" applyProtection="1">
      <alignment horizontal="center" vertical="center" wrapText="1"/>
      <protection hidden="1"/>
    </xf>
    <xf numFmtId="0" fontId="3" fillId="3" borderId="17" xfId="0" applyFont="1" applyFill="1" applyBorder="1" applyAlignment="1" applyProtection="1">
      <alignment horizontal="center" vertical="center" wrapText="1"/>
      <protection hidden="1"/>
    </xf>
    <xf numFmtId="0" fontId="2" fillId="13" borderId="40" xfId="0" applyFont="1" applyFill="1" applyBorder="1" applyAlignment="1">
      <alignment horizontal="right"/>
    </xf>
    <xf numFmtId="0" fontId="2" fillId="13" borderId="30" xfId="0" applyFont="1" applyFill="1" applyBorder="1" applyAlignment="1">
      <alignment horizontal="right"/>
    </xf>
    <xf numFmtId="0" fontId="2" fillId="13" borderId="31" xfId="0" applyFont="1" applyFill="1" applyBorder="1" applyAlignment="1">
      <alignment horizontal="right"/>
    </xf>
    <xf numFmtId="0" fontId="2" fillId="13" borderId="43" xfId="0" applyFont="1" applyFill="1" applyBorder="1" applyAlignment="1">
      <alignment horizontal="right"/>
    </xf>
    <xf numFmtId="0" fontId="2" fillId="13" borderId="22" xfId="0" applyFont="1" applyFill="1" applyBorder="1" applyAlignment="1">
      <alignment horizontal="right"/>
    </xf>
    <xf numFmtId="0" fontId="2" fillId="13" borderId="23" xfId="0" applyFont="1" applyFill="1" applyBorder="1" applyAlignment="1">
      <alignment horizontal="right"/>
    </xf>
    <xf numFmtId="0" fontId="4" fillId="9" borderId="10" xfId="0" applyFont="1" applyFill="1" applyBorder="1" applyAlignment="1" applyProtection="1">
      <alignment horizontal="center" vertical="center"/>
      <protection hidden="1"/>
    </xf>
    <xf numFmtId="0" fontId="4" fillId="9" borderId="11" xfId="0" applyFont="1" applyFill="1" applyBorder="1" applyAlignment="1" applyProtection="1">
      <alignment horizontal="center" vertical="center"/>
      <protection hidden="1"/>
    </xf>
    <xf numFmtId="0" fontId="4" fillId="9" borderId="12" xfId="0" applyFont="1" applyFill="1" applyBorder="1" applyAlignment="1" applyProtection="1">
      <alignment horizontal="center" vertical="center"/>
      <protection hidden="1"/>
    </xf>
    <xf numFmtId="0" fontId="4" fillId="7" borderId="10" xfId="0" applyFont="1" applyFill="1" applyBorder="1" applyAlignment="1" applyProtection="1">
      <alignment horizontal="center" vertical="center"/>
      <protection hidden="1"/>
    </xf>
    <xf numFmtId="0" fontId="4" fillId="7" borderId="11" xfId="0" applyFont="1" applyFill="1" applyBorder="1" applyAlignment="1" applyProtection="1">
      <alignment horizontal="center" vertical="center"/>
      <protection hidden="1"/>
    </xf>
    <xf numFmtId="0" fontId="4" fillId="7" borderId="12" xfId="0" applyFont="1" applyFill="1" applyBorder="1" applyAlignment="1" applyProtection="1">
      <alignment horizontal="center" vertical="center"/>
      <protection hidden="1"/>
    </xf>
    <xf numFmtId="0" fontId="4" fillId="8" borderId="10" xfId="0" applyFont="1" applyFill="1" applyBorder="1" applyAlignment="1" applyProtection="1">
      <alignment horizontal="center" vertical="center"/>
      <protection hidden="1"/>
    </xf>
    <xf numFmtId="0" fontId="4" fillId="8" borderId="11" xfId="0" applyFont="1" applyFill="1" applyBorder="1" applyAlignment="1" applyProtection="1">
      <alignment horizontal="center" vertical="center"/>
      <protection hidden="1"/>
    </xf>
    <xf numFmtId="0" fontId="4" fillId="8" borderId="12" xfId="0" applyFont="1" applyFill="1" applyBorder="1" applyAlignment="1" applyProtection="1">
      <alignment horizontal="center" vertical="center"/>
      <protection hidden="1"/>
    </xf>
    <xf numFmtId="0" fontId="4" fillId="4" borderId="75" xfId="0" applyFont="1" applyFill="1" applyBorder="1" applyAlignment="1">
      <alignment horizontal="center"/>
    </xf>
    <xf numFmtId="0" fontId="46" fillId="13" borderId="14" xfId="0" applyFont="1" applyFill="1" applyBorder="1" applyAlignment="1">
      <alignment horizontal="left"/>
    </xf>
    <xf numFmtId="0" fontId="46" fillId="13" borderId="0" xfId="0" applyFont="1" applyFill="1" applyBorder="1" applyAlignment="1">
      <alignment horizontal="left"/>
    </xf>
    <xf numFmtId="0" fontId="3" fillId="6" borderId="17" xfId="0" applyFont="1" applyFill="1" applyBorder="1" applyAlignment="1" applyProtection="1">
      <alignment horizontal="center" vertical="center" wrapText="1"/>
      <protection hidden="1"/>
    </xf>
    <xf numFmtId="0" fontId="3" fillId="6" borderId="6" xfId="0" applyFont="1" applyFill="1" applyBorder="1" applyAlignment="1" applyProtection="1">
      <alignment horizontal="center" vertical="center" wrapText="1"/>
      <protection hidden="1"/>
    </xf>
    <xf numFmtId="1" fontId="3" fillId="5" borderId="6" xfId="0" applyNumberFormat="1" applyFont="1" applyFill="1" applyBorder="1" applyAlignment="1" applyProtection="1">
      <alignment horizontal="center" vertical="center"/>
      <protection hidden="1"/>
    </xf>
    <xf numFmtId="0" fontId="2" fillId="10" borderId="71" xfId="0" applyFont="1" applyFill="1" applyBorder="1" applyAlignment="1" applyProtection="1">
      <alignment horizontal="left" vertical="top"/>
    </xf>
    <xf numFmtId="0" fontId="2" fillId="10" borderId="81" xfId="0" applyFont="1" applyFill="1" applyBorder="1" applyAlignment="1" applyProtection="1">
      <alignment horizontal="left" vertical="top"/>
    </xf>
    <xf numFmtId="0" fontId="3" fillId="10" borderId="2" xfId="0" applyFont="1" applyFill="1" applyBorder="1" applyAlignment="1">
      <alignment horizontal="left" vertical="center"/>
    </xf>
    <xf numFmtId="0" fontId="3" fillId="10" borderId="78" xfId="0" applyFont="1" applyFill="1" applyBorder="1" applyAlignment="1">
      <alignment horizontal="left" vertical="center"/>
    </xf>
    <xf numFmtId="0" fontId="3" fillId="10" borderId="2" xfId="0" applyFont="1" applyFill="1" applyBorder="1" applyAlignment="1">
      <alignment horizontal="left" vertical="center" wrapText="1"/>
    </xf>
    <xf numFmtId="0" fontId="3" fillId="10" borderId="78" xfId="0" applyFont="1" applyFill="1" applyBorder="1" applyAlignment="1">
      <alignment horizontal="left" vertical="center" wrapText="1"/>
    </xf>
    <xf numFmtId="0" fontId="2" fillId="10" borderId="72" xfId="0" applyFont="1" applyFill="1" applyBorder="1" applyAlignment="1" applyProtection="1">
      <alignment horizontal="left" vertical="top" wrapText="1"/>
    </xf>
    <xf numFmtId="49" fontId="0" fillId="0" borderId="68" xfId="0" applyNumberFormat="1" applyBorder="1" applyAlignment="1" applyProtection="1">
      <alignment horizontal="left" vertical="top"/>
      <protection locked="0"/>
    </xf>
    <xf numFmtId="49" fontId="0" fillId="0" borderId="80" xfId="0" applyNumberFormat="1" applyBorder="1" applyAlignment="1" applyProtection="1">
      <alignment horizontal="left" vertical="top"/>
      <protection locked="0"/>
    </xf>
    <xf numFmtId="0" fontId="0" fillId="13" borderId="25" xfId="0" applyFill="1" applyBorder="1" applyAlignment="1">
      <alignment horizontal="center" vertical="center" wrapText="1"/>
    </xf>
    <xf numFmtId="0" fontId="0" fillId="13" borderId="27" xfId="0" applyFill="1" applyBorder="1" applyAlignment="1">
      <alignment horizontal="center" vertical="center" wrapText="1"/>
    </xf>
    <xf numFmtId="0" fontId="0" fillId="13" borderId="19" xfId="0" applyFill="1" applyBorder="1" applyAlignment="1">
      <alignment horizontal="center" vertical="center" wrapText="1"/>
    </xf>
    <xf numFmtId="0" fontId="0" fillId="13" borderId="26" xfId="0" applyFill="1" applyBorder="1" applyAlignment="1">
      <alignment horizontal="center" vertical="center" wrapText="1"/>
    </xf>
    <xf numFmtId="0" fontId="3" fillId="4" borderId="2" xfId="0" applyFont="1" applyFill="1" applyBorder="1" applyAlignment="1" applyProtection="1">
      <alignment horizontal="center"/>
      <protection hidden="1"/>
    </xf>
    <xf numFmtId="0" fontId="3" fillId="4" borderId="4" xfId="0" applyFont="1" applyFill="1" applyBorder="1" applyAlignment="1" applyProtection="1">
      <alignment horizontal="center"/>
      <protection hidden="1"/>
    </xf>
    <xf numFmtId="0" fontId="3" fillId="10" borderId="47" xfId="0" applyFont="1" applyFill="1" applyBorder="1" applyAlignment="1" applyProtection="1">
      <alignment horizontal="center" vertical="center"/>
      <protection hidden="1"/>
    </xf>
    <xf numFmtId="0" fontId="3" fillId="10" borderId="48" xfId="0" applyFont="1" applyFill="1" applyBorder="1" applyAlignment="1" applyProtection="1">
      <alignment horizontal="center" vertical="center"/>
      <protection hidden="1"/>
    </xf>
    <xf numFmtId="0" fontId="3" fillId="10" borderId="49" xfId="0" applyFont="1" applyFill="1" applyBorder="1" applyAlignment="1" applyProtection="1">
      <alignment horizontal="center" vertical="center"/>
      <protection hidden="1"/>
    </xf>
    <xf numFmtId="0" fontId="4" fillId="5" borderId="10" xfId="0" applyFont="1" applyFill="1" applyBorder="1" applyAlignment="1" applyProtection="1">
      <alignment horizontal="center" vertical="center"/>
      <protection hidden="1"/>
    </xf>
    <xf numFmtId="0" fontId="4" fillId="5" borderId="11" xfId="0" applyFont="1" applyFill="1" applyBorder="1" applyAlignment="1" applyProtection="1">
      <alignment horizontal="center" vertical="center"/>
      <protection hidden="1"/>
    </xf>
    <xf numFmtId="0" fontId="4" fillId="5" borderId="12" xfId="0" applyFont="1" applyFill="1" applyBorder="1" applyAlignment="1" applyProtection="1">
      <alignment horizontal="center" vertical="center"/>
      <protection hidden="1"/>
    </xf>
    <xf numFmtId="0" fontId="4" fillId="4" borderId="70" xfId="0" applyFont="1" applyFill="1" applyBorder="1" applyAlignment="1">
      <alignment horizontal="center"/>
    </xf>
    <xf numFmtId="0" fontId="0" fillId="13" borderId="29" xfId="0" applyFont="1" applyFill="1" applyBorder="1" applyAlignment="1">
      <alignment horizontal="center" vertical="center"/>
    </xf>
    <xf numFmtId="0" fontId="0" fillId="13" borderId="32" xfId="0" applyFont="1" applyFill="1" applyBorder="1" applyAlignment="1">
      <alignment horizontal="center" vertical="center"/>
    </xf>
    <xf numFmtId="0" fontId="3" fillId="4" borderId="69" xfId="0" applyFont="1" applyFill="1" applyBorder="1" applyAlignment="1" applyProtection="1">
      <alignment horizontal="center" vertical="center"/>
      <protection hidden="1"/>
    </xf>
    <xf numFmtId="0" fontId="3" fillId="4" borderId="59" xfId="0" applyFont="1" applyFill="1" applyBorder="1" applyAlignment="1" applyProtection="1">
      <alignment horizontal="center" vertical="center"/>
      <protection hidden="1"/>
    </xf>
    <xf numFmtId="0" fontId="3" fillId="4" borderId="70" xfId="0" applyFont="1" applyFill="1" applyBorder="1" applyAlignment="1" applyProtection="1">
      <alignment horizontal="center" vertical="center"/>
      <protection hidden="1"/>
    </xf>
    <xf numFmtId="0" fontId="3" fillId="4" borderId="13" xfId="0" applyFont="1" applyFill="1" applyBorder="1" applyAlignment="1">
      <alignment horizontal="center" vertical="center"/>
    </xf>
    <xf numFmtId="0" fontId="3" fillId="4" borderId="66" xfId="0" applyFont="1" applyFill="1" applyBorder="1" applyAlignment="1">
      <alignment horizontal="center" vertical="center"/>
    </xf>
    <xf numFmtId="0" fontId="3" fillId="4" borderId="15" xfId="0" applyFont="1" applyFill="1" applyBorder="1" applyAlignment="1">
      <alignment horizontal="center" vertical="center"/>
    </xf>
    <xf numFmtId="0" fontId="3" fillId="4" borderId="28" xfId="0" applyFont="1" applyFill="1" applyBorder="1" applyAlignment="1">
      <alignment horizontal="center" vertical="center"/>
    </xf>
    <xf numFmtId="0" fontId="4" fillId="4" borderId="25" xfId="0" applyFont="1" applyFill="1" applyBorder="1" applyAlignment="1">
      <alignment horizontal="center" vertical="center"/>
    </xf>
    <xf numFmtId="0" fontId="4" fillId="4" borderId="27" xfId="0" applyFont="1" applyFill="1" applyBorder="1" applyAlignment="1">
      <alignment horizontal="center" vertical="center"/>
    </xf>
    <xf numFmtId="0" fontId="37" fillId="13" borderId="58" xfId="0" applyFont="1" applyFill="1" applyBorder="1" applyAlignment="1">
      <alignment horizontal="center" vertical="top" wrapText="1"/>
    </xf>
    <xf numFmtId="0" fontId="37" fillId="13" borderId="59" xfId="0" applyFont="1" applyFill="1" applyBorder="1" applyAlignment="1">
      <alignment horizontal="center" vertical="top" wrapText="1"/>
    </xf>
    <xf numFmtId="0" fontId="37" fillId="13" borderId="60" xfId="0" applyFont="1" applyFill="1" applyBorder="1" applyAlignment="1">
      <alignment horizontal="center" vertical="top" wrapText="1"/>
    </xf>
    <xf numFmtId="0" fontId="23" fillId="10" borderId="13" xfId="0" applyFont="1" applyFill="1" applyBorder="1" applyAlignment="1"/>
    <xf numFmtId="0" fontId="23" fillId="10" borderId="19" xfId="0" applyFont="1" applyFill="1" applyBorder="1" applyAlignment="1"/>
    <xf numFmtId="0" fontId="23" fillId="10" borderId="14" xfId="0" applyFont="1" applyFill="1" applyBorder="1" applyAlignment="1"/>
    <xf numFmtId="0" fontId="23" fillId="10" borderId="0" xfId="0" applyFont="1" applyFill="1" applyBorder="1" applyAlignment="1"/>
    <xf numFmtId="0" fontId="37" fillId="13" borderId="55" xfId="0" applyFont="1" applyFill="1" applyBorder="1" applyAlignment="1">
      <alignment horizontal="center" vertical="top" wrapText="1"/>
    </xf>
    <xf numFmtId="0" fontId="37" fillId="13" borderId="19" xfId="0" applyFont="1" applyFill="1" applyBorder="1" applyAlignment="1">
      <alignment horizontal="center" vertical="top" wrapText="1"/>
    </xf>
    <xf numFmtId="0" fontId="37" fillId="13" borderId="56" xfId="0" applyFont="1" applyFill="1" applyBorder="1" applyAlignment="1">
      <alignment horizontal="center" vertical="top" wrapText="1"/>
    </xf>
    <xf numFmtId="0" fontId="37" fillId="13" borderId="57" xfId="0" applyFont="1" applyFill="1" applyBorder="1" applyAlignment="1">
      <alignment horizontal="center" vertical="top" wrapText="1"/>
    </xf>
  </cellXfs>
  <cellStyles count="6">
    <cellStyle name="20% - Accent4" xfId="5" builtinId="42"/>
    <cellStyle name="20% - Accent5" xfId="4" builtinId="46"/>
    <cellStyle name="Bad" xfId="3" builtinId="27"/>
    <cellStyle name="Check Cell" xfId="1" builtinId="23"/>
    <cellStyle name="Hyperlink" xfId="2" builtinId="8"/>
    <cellStyle name="Normal" xfId="0" builtinId="0"/>
  </cellStyles>
  <dxfs count="114">
    <dxf>
      <font>
        <color theme="0"/>
      </font>
      <fill>
        <patternFill patternType="none">
          <bgColor auto="1"/>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0000"/>
        </patternFill>
      </fill>
    </dxf>
    <dxf>
      <fill>
        <patternFill>
          <bgColor theme="0"/>
        </patternFill>
      </fill>
    </dxf>
    <dxf>
      <font>
        <color theme="0"/>
      </font>
    </dxf>
    <dxf>
      <font>
        <color theme="0"/>
      </font>
    </dxf>
    <dxf>
      <fill>
        <patternFill>
          <bgColor rgb="FFFF0000"/>
        </patternFill>
      </fill>
    </dxf>
    <dxf>
      <fill>
        <patternFill>
          <bgColor rgb="FF00B050"/>
        </patternFill>
      </fill>
    </dxf>
    <dxf>
      <fill>
        <patternFill>
          <bgColor rgb="FFFFFF00"/>
        </patternFill>
      </fill>
    </dxf>
    <dxf>
      <font>
        <color theme="0"/>
      </font>
    </dxf>
    <dxf>
      <fill>
        <patternFill>
          <bgColor rgb="FFFF0000"/>
        </patternFill>
      </fill>
    </dxf>
    <dxf>
      <fill>
        <patternFill>
          <bgColor rgb="FF00B050"/>
        </patternFill>
      </fill>
    </dxf>
    <dxf>
      <fill>
        <patternFill>
          <bgColor rgb="FFFFFF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FF00"/>
        </patternFill>
      </fill>
    </dxf>
    <dxf>
      <fill>
        <patternFill>
          <bgColor rgb="FFFF0000"/>
        </patternFill>
      </fill>
    </dxf>
    <dxf>
      <font>
        <color theme="0"/>
      </font>
    </dxf>
    <dxf>
      <fill>
        <patternFill>
          <bgColor rgb="FF00B050"/>
        </patternFill>
      </fill>
    </dxf>
    <dxf>
      <fill>
        <patternFill>
          <bgColor rgb="FFFFFF00"/>
        </patternFill>
      </fill>
    </dxf>
    <dxf>
      <fill>
        <patternFill>
          <bgColor rgb="FFFF0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92D050"/>
          <bgColor rgb="FF92D050"/>
        </patternFill>
      </fill>
    </dxf>
    <dxf>
      <fill>
        <patternFill patternType="solid">
          <fgColor rgb="FF92D050"/>
          <bgColor rgb="FF92D050"/>
        </patternFill>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bgColor rgb="FF92D050"/>
        </patternFill>
      </fill>
    </dxf>
    <dxf>
      <fill>
        <patternFill>
          <bgColor rgb="FFFF0000"/>
        </patternFill>
      </fill>
    </dxf>
    <dxf>
      <fill>
        <patternFill>
          <bgColor theme="0"/>
        </patternFill>
      </fill>
    </dxf>
    <dxf>
      <font>
        <color theme="0"/>
      </font>
    </dxf>
    <dxf>
      <font>
        <color theme="0"/>
      </font>
    </dxf>
    <dxf>
      <fill>
        <patternFill>
          <bgColor rgb="FFFF0000"/>
        </patternFill>
      </fill>
    </dxf>
    <dxf>
      <fill>
        <patternFill>
          <bgColor rgb="FF00B050"/>
        </patternFill>
      </fill>
    </dxf>
    <dxf>
      <fill>
        <patternFill>
          <bgColor rgb="FFFFFF00"/>
        </patternFill>
      </fill>
    </dxf>
    <dxf>
      <font>
        <color theme="0"/>
      </font>
    </dxf>
    <dxf>
      <fill>
        <patternFill>
          <bgColor rgb="FFFF0000"/>
        </patternFill>
      </fill>
    </dxf>
    <dxf>
      <fill>
        <patternFill>
          <bgColor rgb="FF00B050"/>
        </patternFill>
      </fill>
    </dxf>
    <dxf>
      <fill>
        <patternFill>
          <bgColor rgb="FFFFFF00"/>
        </patternFill>
      </fill>
    </dxf>
    <dxf>
      <fill>
        <patternFill>
          <bgColor rgb="FFFFFF00"/>
        </patternFill>
      </fill>
    </dxf>
    <dxf>
      <fill>
        <patternFill>
          <bgColor rgb="FF00B050"/>
        </patternFill>
      </fill>
    </dxf>
    <dxf>
      <fill>
        <patternFill>
          <bgColor rgb="FFFFFF00"/>
        </patternFill>
      </fill>
    </dxf>
    <dxf>
      <fill>
        <patternFill>
          <bgColor rgb="FF00B050"/>
        </patternFill>
      </fill>
    </dxf>
    <dxf>
      <fill>
        <patternFill>
          <bgColor rgb="FFFFFF00"/>
        </patternFill>
      </fill>
    </dxf>
    <dxf>
      <fill>
        <patternFill>
          <bgColor rgb="FF00B050"/>
        </patternFill>
      </fill>
    </dxf>
    <dxf>
      <fill>
        <patternFill>
          <bgColor rgb="FFFFFF00"/>
        </patternFill>
      </fill>
    </dxf>
    <dxf>
      <fill>
        <patternFill>
          <bgColor rgb="FF00B05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patternType="solid">
          <fgColor rgb="FFFF0000"/>
          <bgColor rgb="FFFF0000"/>
        </patternFill>
      </fill>
    </dxf>
    <dxf>
      <fill>
        <patternFill patternType="solid">
          <fgColor rgb="FF92D050"/>
          <bgColor rgb="FF92D050"/>
        </patternFill>
      </fill>
    </dxf>
    <dxf>
      <fill>
        <patternFill>
          <bgColor rgb="FFFFFF00"/>
        </patternFill>
      </fill>
    </dxf>
    <dxf>
      <fill>
        <patternFill>
          <bgColor rgb="FF00B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FF00"/>
        </patternFill>
      </fill>
    </dxf>
    <dxf>
      <fill>
        <patternFill>
          <bgColor rgb="FFFF0000"/>
        </patternFill>
      </fill>
    </dxf>
    <dxf>
      <font>
        <color theme="0"/>
      </font>
    </dxf>
    <dxf>
      <fill>
        <patternFill>
          <bgColor rgb="FF00B050"/>
        </patternFill>
      </fill>
    </dxf>
    <dxf>
      <fill>
        <patternFill>
          <bgColor rgb="FFFFFF00"/>
        </patternFill>
      </fill>
    </dxf>
    <dxf>
      <fill>
        <patternFill>
          <bgColor rgb="FFFF0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92D050"/>
          <bgColor rgb="FF92D050"/>
        </patternFill>
      </fill>
    </dxf>
    <dxf>
      <fill>
        <patternFill patternType="solid">
          <fgColor rgb="FF92D050"/>
          <bgColor rgb="FF92D050"/>
        </patternFill>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s>
  <tableStyles count="0" defaultTableStyle="TableStyleMedium2" defaultPivotStyle="PivotStyleLight16"/>
  <colors>
    <mruColors>
      <color rgb="FFFF33CC"/>
      <color rgb="FF00CCFF"/>
      <color rgb="FF00FF00"/>
      <color rgb="FFFF99CC"/>
      <color rgb="FFFF66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 Id="rId14" Type="http://schemas.openxmlformats.org/officeDocument/2006/relationships/customXml" Target="../customXml/item4.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checked="Checked"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jpe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8.png"/><Relationship Id="rId1" Type="http://schemas.openxmlformats.org/officeDocument/2006/relationships/image" Target="../media/image17.png"/><Relationship Id="rId4" Type="http://schemas.openxmlformats.org/officeDocument/2006/relationships/image" Target="../media/image20.png"/></Relationships>
</file>

<file path=xl/drawings/_rels/vmlDrawing2.vml.rels><?xml version="1.0" encoding="UTF-8" standalone="yes"?>
<Relationships xmlns="http://schemas.openxmlformats.org/package/2006/relationships"><Relationship Id="rId8" Type="http://schemas.openxmlformats.org/officeDocument/2006/relationships/image" Target="../media/image16.png"/><Relationship Id="rId3" Type="http://schemas.openxmlformats.org/officeDocument/2006/relationships/image" Target="../media/image11.png"/><Relationship Id="rId7" Type="http://schemas.openxmlformats.org/officeDocument/2006/relationships/image" Target="../media/image15.png"/><Relationship Id="rId2" Type="http://schemas.openxmlformats.org/officeDocument/2006/relationships/image" Target="../media/image10.png"/><Relationship Id="rId1" Type="http://schemas.openxmlformats.org/officeDocument/2006/relationships/image" Target="../media/image9.png"/><Relationship Id="rId6" Type="http://schemas.openxmlformats.org/officeDocument/2006/relationships/image" Target="../media/image14.jpeg"/><Relationship Id="rId5" Type="http://schemas.openxmlformats.org/officeDocument/2006/relationships/image" Target="../media/image13.png"/><Relationship Id="rId4" Type="http://schemas.openxmlformats.org/officeDocument/2006/relationships/image" Target="../media/image12.jpeg"/></Relationships>
</file>

<file path=xl/drawings/drawing1.xml><?xml version="1.0" encoding="utf-8"?>
<xdr:wsDr xmlns:xdr="http://schemas.openxmlformats.org/drawingml/2006/spreadsheetDrawing" xmlns:a="http://schemas.openxmlformats.org/drawingml/2006/main">
  <xdr:twoCellAnchor editAs="oneCell">
    <xdr:from>
      <xdr:col>8</xdr:col>
      <xdr:colOff>232516</xdr:colOff>
      <xdr:row>15</xdr:row>
      <xdr:rowOff>93283</xdr:rowOff>
    </xdr:from>
    <xdr:to>
      <xdr:col>9</xdr:col>
      <xdr:colOff>379100</xdr:colOff>
      <xdr:row>17</xdr:row>
      <xdr:rowOff>188343</xdr:rowOff>
    </xdr:to>
    <xdr:pic>
      <xdr:nvPicPr>
        <xdr:cNvPr id="6" name="Picture 5" descr="Imada DS2-44 Digital Force Gauge with Outputs, 44 lb Capacity ...">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582266" y="3395283"/>
          <a:ext cx="574151" cy="6739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12</xdr:col>
          <xdr:colOff>361950</xdr:colOff>
          <xdr:row>3</xdr:row>
          <xdr:rowOff>9525</xdr:rowOff>
        </xdr:from>
        <xdr:to>
          <xdr:col>14</xdr:col>
          <xdr:colOff>609600</xdr:colOff>
          <xdr:row>3</xdr:row>
          <xdr:rowOff>180975</xdr:rowOff>
        </xdr:to>
        <xdr:sp macro="" textlink="">
          <xdr:nvSpPr>
            <xdr:cNvPr id="1047" name="Check Box 23" hidden="1">
              <a:extLst>
                <a:ext uri="{63B3BB69-23CF-44E3-9099-C40C66FF867C}">
                  <a14:compatExt spid="_x0000_s1047"/>
                </a:ext>
                <a:ext uri="{FF2B5EF4-FFF2-40B4-BE49-F238E27FC236}">
                  <a16:creationId xmlns:a16="http://schemas.microsoft.com/office/drawing/2014/main" id="{00000000-0008-0000-0200-000017040000}"/>
                </a:ext>
              </a:extLst>
            </xdr:cNvPr>
            <xdr:cNvSpPr/>
          </xdr:nvSpPr>
          <xdr:spPr bwMode="auto">
            <a:xfrm>
              <a:off x="0" y="0"/>
              <a:ext cx="0" cy="0"/>
            </a:xfrm>
            <a:prstGeom prst="rect">
              <a:avLst/>
            </a:prstGeom>
            <a:solidFill>
              <a:srgbClr val="C0C0C0" mc:Ignorable="a14" a14:legacySpreadsheetColorIndex="2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b-NO" sz="800" b="0" i="0" u="none" strike="noStrike" baseline="0">
                  <a:solidFill>
                    <a:srgbClr val="000000"/>
                  </a:solidFill>
                  <a:latin typeface="Segoe UI"/>
                  <a:cs typeface="Segoe UI"/>
                </a:rPr>
                <a:t>+1 if neck is twisted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352425</xdr:colOff>
          <xdr:row>3</xdr:row>
          <xdr:rowOff>180975</xdr:rowOff>
        </xdr:from>
        <xdr:to>
          <xdr:col>14</xdr:col>
          <xdr:colOff>600075</xdr:colOff>
          <xdr:row>4</xdr:row>
          <xdr:rowOff>28575</xdr:rowOff>
        </xdr:to>
        <xdr:sp macro="" textlink="">
          <xdr:nvSpPr>
            <xdr:cNvPr id="1051" name="Check Box 27" hidden="1">
              <a:extLst>
                <a:ext uri="{63B3BB69-23CF-44E3-9099-C40C66FF867C}">
                  <a14:compatExt spid="_x0000_s1051"/>
                </a:ext>
                <a:ext uri="{FF2B5EF4-FFF2-40B4-BE49-F238E27FC236}">
                  <a16:creationId xmlns:a16="http://schemas.microsoft.com/office/drawing/2014/main" id="{00000000-0008-0000-0200-00001B040000}"/>
                </a:ext>
              </a:extLst>
            </xdr:cNvPr>
            <xdr:cNvSpPr/>
          </xdr:nvSpPr>
          <xdr:spPr bwMode="auto">
            <a:xfrm>
              <a:off x="0" y="0"/>
              <a:ext cx="0" cy="0"/>
            </a:xfrm>
            <a:prstGeom prst="rect">
              <a:avLst/>
            </a:prstGeom>
            <a:solidFill>
              <a:srgbClr val="C0C0C0" mc:Ignorable="a14" a14:legacySpreadsheetColorIndex="2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b-NO" sz="800" b="0" i="0" u="none" strike="noStrike" baseline="0">
                  <a:solidFill>
                    <a:srgbClr val="000000"/>
                  </a:solidFill>
                  <a:latin typeface="Segoe UI"/>
                  <a:cs typeface="Segoe UI"/>
                </a:rPr>
                <a:t>+1 if neck is side bending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342900</xdr:colOff>
          <xdr:row>6</xdr:row>
          <xdr:rowOff>9525</xdr:rowOff>
        </xdr:from>
        <xdr:to>
          <xdr:col>14</xdr:col>
          <xdr:colOff>609600</xdr:colOff>
          <xdr:row>6</xdr:row>
          <xdr:rowOff>180975</xdr:rowOff>
        </xdr:to>
        <xdr:sp macro="" textlink="">
          <xdr:nvSpPr>
            <xdr:cNvPr id="1052" name="Check Box 28" hidden="1">
              <a:extLst>
                <a:ext uri="{63B3BB69-23CF-44E3-9099-C40C66FF867C}">
                  <a14:compatExt spid="_x0000_s1052"/>
                </a:ext>
                <a:ext uri="{FF2B5EF4-FFF2-40B4-BE49-F238E27FC236}">
                  <a16:creationId xmlns:a16="http://schemas.microsoft.com/office/drawing/2014/main" id="{00000000-0008-0000-0200-00001C040000}"/>
                </a:ext>
              </a:extLst>
            </xdr:cNvPr>
            <xdr:cNvSpPr/>
          </xdr:nvSpPr>
          <xdr:spPr bwMode="auto">
            <a:xfrm>
              <a:off x="0" y="0"/>
              <a:ext cx="0" cy="0"/>
            </a:xfrm>
            <a:prstGeom prst="rect">
              <a:avLst/>
            </a:prstGeom>
            <a:solidFill>
              <a:srgbClr val="00FFFF" mc:Ignorable="a14" a14:legacySpreadsheetColorIndex="15"/>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b-NO" sz="800" b="0" i="0" u="none" strike="noStrike" baseline="0">
                  <a:solidFill>
                    <a:srgbClr val="000000"/>
                  </a:solidFill>
                  <a:latin typeface="Segoe UI"/>
                  <a:cs typeface="Segoe UI"/>
                </a:rPr>
                <a:t>+1 if trunc is twisted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342900</xdr:colOff>
          <xdr:row>6</xdr:row>
          <xdr:rowOff>190500</xdr:rowOff>
        </xdr:from>
        <xdr:to>
          <xdr:col>14</xdr:col>
          <xdr:colOff>609600</xdr:colOff>
          <xdr:row>7</xdr:row>
          <xdr:rowOff>123825</xdr:rowOff>
        </xdr:to>
        <xdr:sp macro="" textlink="">
          <xdr:nvSpPr>
            <xdr:cNvPr id="1053" name="Check Box 29" hidden="1">
              <a:extLst>
                <a:ext uri="{63B3BB69-23CF-44E3-9099-C40C66FF867C}">
                  <a14:compatExt spid="_x0000_s1053"/>
                </a:ext>
                <a:ext uri="{FF2B5EF4-FFF2-40B4-BE49-F238E27FC236}">
                  <a16:creationId xmlns:a16="http://schemas.microsoft.com/office/drawing/2014/main" id="{00000000-0008-0000-0200-00001D040000}"/>
                </a:ext>
              </a:extLst>
            </xdr:cNvPr>
            <xdr:cNvSpPr/>
          </xdr:nvSpPr>
          <xdr:spPr bwMode="auto">
            <a:xfrm>
              <a:off x="0" y="0"/>
              <a:ext cx="0" cy="0"/>
            </a:xfrm>
            <a:prstGeom prst="rect">
              <a:avLst/>
            </a:prstGeom>
            <a:solidFill>
              <a:srgbClr val="00FFFF" mc:Ignorable="a14" a14:legacySpreadsheetColorIndex="15"/>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b-NO" sz="800" b="0" i="0" u="none" strike="noStrike" baseline="0">
                  <a:solidFill>
                    <a:srgbClr val="000000"/>
                  </a:solidFill>
                  <a:latin typeface="Segoe UI"/>
                  <a:cs typeface="Segoe UI"/>
                </a:rPr>
                <a:t>+1 if trunc is side bending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15</xdr:row>
          <xdr:rowOff>9525</xdr:rowOff>
        </xdr:from>
        <xdr:to>
          <xdr:col>14</xdr:col>
          <xdr:colOff>609600</xdr:colOff>
          <xdr:row>15</xdr:row>
          <xdr:rowOff>247650</xdr:rowOff>
        </xdr:to>
        <xdr:sp macro="" textlink="">
          <xdr:nvSpPr>
            <xdr:cNvPr id="1054" name="Check Box 30" hidden="1">
              <a:extLst>
                <a:ext uri="{63B3BB69-23CF-44E3-9099-C40C66FF867C}">
                  <a14:compatExt spid="_x0000_s1054"/>
                </a:ext>
                <a:ext uri="{FF2B5EF4-FFF2-40B4-BE49-F238E27FC236}">
                  <a16:creationId xmlns:a16="http://schemas.microsoft.com/office/drawing/2014/main" id="{00000000-0008-0000-0200-00001E040000}"/>
                </a:ext>
              </a:extLst>
            </xdr:cNvPr>
            <xdr:cNvSpPr/>
          </xdr:nvSpPr>
          <xdr:spPr bwMode="auto">
            <a:xfrm>
              <a:off x="0" y="0"/>
              <a:ext cx="0" cy="0"/>
            </a:xfrm>
            <a:prstGeom prst="rect">
              <a:avLst/>
            </a:prstGeom>
            <a:solidFill>
              <a:srgbClr val="C0C0C0" mc:Ignorable="a14" a14:legacySpreadsheetColorIndex="2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b-NO" sz="800" b="0" i="0" u="none" strike="noStrike" baseline="0">
                  <a:solidFill>
                    <a:srgbClr val="000000"/>
                  </a:solidFill>
                  <a:latin typeface="Segoe UI"/>
                  <a:cs typeface="Segoe UI"/>
                </a:rPr>
                <a:t>+1 if shock or rapid build up of force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295275</xdr:colOff>
          <xdr:row>10</xdr:row>
          <xdr:rowOff>19050</xdr:rowOff>
        </xdr:from>
        <xdr:to>
          <xdr:col>14</xdr:col>
          <xdr:colOff>609600</xdr:colOff>
          <xdr:row>10</xdr:row>
          <xdr:rowOff>209550</xdr:rowOff>
        </xdr:to>
        <xdr:sp macro="" textlink="">
          <xdr:nvSpPr>
            <xdr:cNvPr id="1055" name="Check Box 31" hidden="1">
              <a:extLst>
                <a:ext uri="{63B3BB69-23CF-44E3-9099-C40C66FF867C}">
                  <a14:compatExt spid="_x0000_s1055"/>
                </a:ext>
                <a:ext uri="{FF2B5EF4-FFF2-40B4-BE49-F238E27FC236}">
                  <a16:creationId xmlns:a16="http://schemas.microsoft.com/office/drawing/2014/main" id="{00000000-0008-0000-0200-00001F040000}"/>
                </a:ext>
              </a:extLst>
            </xdr:cNvPr>
            <xdr:cNvSpPr/>
          </xdr:nvSpPr>
          <xdr:spPr bwMode="auto">
            <a:xfrm>
              <a:off x="0" y="0"/>
              <a:ext cx="0" cy="0"/>
            </a:xfrm>
            <a:prstGeom prst="rect">
              <a:avLst/>
            </a:prstGeom>
            <a:solidFill>
              <a:srgbClr val="FFFF99" mc:Ignorable="a14" a14:legacySpreadsheetColorIndex="43"/>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b-NO" sz="800" b="0" i="0" u="none" strike="noStrike" baseline="0">
                  <a:solidFill>
                    <a:srgbClr val="000000"/>
                  </a:solidFill>
                  <a:latin typeface="Segoe UI"/>
                  <a:cs typeface="Segoe UI"/>
                </a:rPr>
                <a:t>+1 if knee is 30-60 degrees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295275</xdr:colOff>
          <xdr:row>10</xdr:row>
          <xdr:rowOff>200025</xdr:rowOff>
        </xdr:from>
        <xdr:to>
          <xdr:col>14</xdr:col>
          <xdr:colOff>609600</xdr:colOff>
          <xdr:row>11</xdr:row>
          <xdr:rowOff>142875</xdr:rowOff>
        </xdr:to>
        <xdr:sp macro="" textlink="">
          <xdr:nvSpPr>
            <xdr:cNvPr id="1056" name="Check Box 32" hidden="1">
              <a:extLst>
                <a:ext uri="{63B3BB69-23CF-44E3-9099-C40C66FF867C}">
                  <a14:compatExt spid="_x0000_s1056"/>
                </a:ext>
                <a:ext uri="{FF2B5EF4-FFF2-40B4-BE49-F238E27FC236}">
                  <a16:creationId xmlns:a16="http://schemas.microsoft.com/office/drawing/2014/main" id="{00000000-0008-0000-0200-000020040000}"/>
                </a:ext>
              </a:extLst>
            </xdr:cNvPr>
            <xdr:cNvSpPr/>
          </xdr:nvSpPr>
          <xdr:spPr bwMode="auto">
            <a:xfrm>
              <a:off x="0" y="0"/>
              <a:ext cx="0" cy="0"/>
            </a:xfrm>
            <a:prstGeom prst="rect">
              <a:avLst/>
            </a:prstGeom>
            <a:solidFill>
              <a:srgbClr val="FFFF99" mc:Ignorable="a14" a14:legacySpreadsheetColorIndex="43"/>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b-NO" sz="800" b="0" i="0" u="none" strike="noStrike" baseline="0">
                  <a:solidFill>
                    <a:srgbClr val="000000"/>
                  </a:solidFill>
                  <a:latin typeface="Segoe UI"/>
                  <a:cs typeface="Segoe UI"/>
                </a:rPr>
                <a:t>+2 if knee is &gt; 60 degrees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247650</xdr:colOff>
          <xdr:row>19</xdr:row>
          <xdr:rowOff>9525</xdr:rowOff>
        </xdr:from>
        <xdr:to>
          <xdr:col>14</xdr:col>
          <xdr:colOff>600075</xdr:colOff>
          <xdr:row>19</xdr:row>
          <xdr:rowOff>219075</xdr:rowOff>
        </xdr:to>
        <xdr:sp macro="" textlink="">
          <xdr:nvSpPr>
            <xdr:cNvPr id="1058" name="Check Box 34" hidden="1">
              <a:extLst>
                <a:ext uri="{63B3BB69-23CF-44E3-9099-C40C66FF867C}">
                  <a14:compatExt spid="_x0000_s1058"/>
                </a:ext>
                <a:ext uri="{FF2B5EF4-FFF2-40B4-BE49-F238E27FC236}">
                  <a16:creationId xmlns:a16="http://schemas.microsoft.com/office/drawing/2014/main" id="{00000000-0008-0000-0200-000022040000}"/>
                </a:ext>
              </a:extLst>
            </xdr:cNvPr>
            <xdr:cNvSpPr/>
          </xdr:nvSpPr>
          <xdr:spPr bwMode="auto">
            <a:xfrm>
              <a:off x="0" y="0"/>
              <a:ext cx="0" cy="0"/>
            </a:xfrm>
            <a:prstGeom prst="rect">
              <a:avLst/>
            </a:prstGeom>
            <a:solidFill>
              <a:srgbClr val="FF99CC" mc:Ignorable="a14" a14:legacySpreadsheetColorIndex="45"/>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b-NO" sz="800" b="0" i="0" u="none" strike="noStrike" baseline="0">
                  <a:solidFill>
                    <a:srgbClr val="000000"/>
                  </a:solidFill>
                  <a:latin typeface="Segoe UI"/>
                  <a:cs typeface="Segoe UI"/>
                </a:rPr>
                <a:t>+1 if shoulder is raised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247650</xdr:colOff>
          <xdr:row>19</xdr:row>
          <xdr:rowOff>209550</xdr:rowOff>
        </xdr:from>
        <xdr:to>
          <xdr:col>14</xdr:col>
          <xdr:colOff>600075</xdr:colOff>
          <xdr:row>20</xdr:row>
          <xdr:rowOff>190500</xdr:rowOff>
        </xdr:to>
        <xdr:sp macro="" textlink="">
          <xdr:nvSpPr>
            <xdr:cNvPr id="1059" name="Check Box 35" hidden="1">
              <a:extLst>
                <a:ext uri="{63B3BB69-23CF-44E3-9099-C40C66FF867C}">
                  <a14:compatExt spid="_x0000_s1059"/>
                </a:ext>
                <a:ext uri="{FF2B5EF4-FFF2-40B4-BE49-F238E27FC236}">
                  <a16:creationId xmlns:a16="http://schemas.microsoft.com/office/drawing/2014/main" id="{00000000-0008-0000-0200-000023040000}"/>
                </a:ext>
              </a:extLst>
            </xdr:cNvPr>
            <xdr:cNvSpPr/>
          </xdr:nvSpPr>
          <xdr:spPr bwMode="auto">
            <a:xfrm>
              <a:off x="0" y="0"/>
              <a:ext cx="0" cy="0"/>
            </a:xfrm>
            <a:prstGeom prst="rect">
              <a:avLst/>
            </a:prstGeom>
            <a:solidFill>
              <a:srgbClr val="FF99CC" mc:Ignorable="a14" a14:legacySpreadsheetColorIndex="45"/>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b-NO" sz="800" b="0" i="0" u="none" strike="noStrike" baseline="0">
                  <a:solidFill>
                    <a:srgbClr val="000000"/>
                  </a:solidFill>
                  <a:latin typeface="Segoe UI"/>
                  <a:cs typeface="Segoe UI"/>
                </a:rPr>
                <a:t>+1 if Upper Arm is abducted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247650</xdr:colOff>
          <xdr:row>20</xdr:row>
          <xdr:rowOff>180975</xdr:rowOff>
        </xdr:from>
        <xdr:to>
          <xdr:col>14</xdr:col>
          <xdr:colOff>600075</xdr:colOff>
          <xdr:row>21</xdr:row>
          <xdr:rowOff>104775</xdr:rowOff>
        </xdr:to>
        <xdr:sp macro="" textlink="">
          <xdr:nvSpPr>
            <xdr:cNvPr id="1060" name="Check Box 36" hidden="1">
              <a:extLst>
                <a:ext uri="{63B3BB69-23CF-44E3-9099-C40C66FF867C}">
                  <a14:compatExt spid="_x0000_s1060"/>
                </a:ext>
                <a:ext uri="{FF2B5EF4-FFF2-40B4-BE49-F238E27FC236}">
                  <a16:creationId xmlns:a16="http://schemas.microsoft.com/office/drawing/2014/main" id="{00000000-0008-0000-0200-000024040000}"/>
                </a:ext>
              </a:extLst>
            </xdr:cNvPr>
            <xdr:cNvSpPr/>
          </xdr:nvSpPr>
          <xdr:spPr bwMode="auto">
            <a:xfrm>
              <a:off x="0" y="0"/>
              <a:ext cx="0" cy="0"/>
            </a:xfrm>
            <a:prstGeom prst="rect">
              <a:avLst/>
            </a:prstGeom>
            <a:solidFill>
              <a:srgbClr val="FF99CC" mc:Ignorable="a14" a14:legacySpreadsheetColorIndex="45"/>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b-NO" sz="800" b="0" i="0" u="none" strike="noStrike" baseline="0">
                  <a:solidFill>
                    <a:srgbClr val="000000"/>
                  </a:solidFill>
                  <a:latin typeface="Segoe UI"/>
                  <a:cs typeface="Segoe UI"/>
                </a:rPr>
                <a:t> -1 if arm is support/ leaning</a:t>
              </a:r>
            </a:p>
          </xdr:txBody>
        </xdr:sp>
        <xdr:clientData/>
      </xdr:twoCellAnchor>
    </mc:Choice>
    <mc:Fallback/>
  </mc:AlternateContent>
  <xdr:twoCellAnchor editAs="oneCell">
    <xdr:from>
      <xdr:col>7</xdr:col>
      <xdr:colOff>164427</xdr:colOff>
      <xdr:row>3</xdr:row>
      <xdr:rowOff>43335</xdr:rowOff>
    </xdr:from>
    <xdr:to>
      <xdr:col>11</xdr:col>
      <xdr:colOff>91042</xdr:colOff>
      <xdr:row>5</xdr:row>
      <xdr:rowOff>77066</xdr:rowOff>
    </xdr:to>
    <xdr:pic>
      <xdr:nvPicPr>
        <xdr:cNvPr id="5" name="Picture 4">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2"/>
        <a:stretch>
          <a:fillRect/>
        </a:stretch>
      </xdr:blipFill>
      <xdr:spPr>
        <a:xfrm>
          <a:off x="4112972" y="883267"/>
          <a:ext cx="1779660" cy="726458"/>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7</xdr:col>
      <xdr:colOff>63693</xdr:colOff>
      <xdr:row>6</xdr:row>
      <xdr:rowOff>45149</xdr:rowOff>
    </xdr:from>
    <xdr:to>
      <xdr:col>11</xdr:col>
      <xdr:colOff>168470</xdr:colOff>
      <xdr:row>9</xdr:row>
      <xdr:rowOff>16548</xdr:rowOff>
    </xdr:to>
    <xdr:pic>
      <xdr:nvPicPr>
        <xdr:cNvPr id="10" name="Picture 9">
          <a:extLst>
            <a:ext uri="{FF2B5EF4-FFF2-40B4-BE49-F238E27FC236}">
              <a16:creationId xmlns:a16="http://schemas.microsoft.com/office/drawing/2014/main" id="{00000000-0008-0000-0200-00000A000000}"/>
            </a:ext>
          </a:extLst>
        </xdr:cNvPr>
        <xdr:cNvPicPr>
          <a:picLocks noChangeAspect="1"/>
        </xdr:cNvPicPr>
      </xdr:nvPicPr>
      <xdr:blipFill>
        <a:blip xmlns:r="http://schemas.openxmlformats.org/officeDocument/2006/relationships" r:embed="rId3"/>
        <a:stretch>
          <a:fillRect/>
        </a:stretch>
      </xdr:blipFill>
      <xdr:spPr>
        <a:xfrm>
          <a:off x="4012238" y="1828922"/>
          <a:ext cx="1948297" cy="715215"/>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7</xdr:col>
      <xdr:colOff>340015</xdr:colOff>
      <xdr:row>10</xdr:row>
      <xdr:rowOff>56841</xdr:rowOff>
    </xdr:from>
    <xdr:to>
      <xdr:col>10</xdr:col>
      <xdr:colOff>148457</xdr:colOff>
      <xdr:row>13</xdr:row>
      <xdr:rowOff>73242</xdr:rowOff>
    </xdr:to>
    <xdr:pic>
      <xdr:nvPicPr>
        <xdr:cNvPr id="11" name="Picture 10">
          <a:extLst>
            <a:ext uri="{FF2B5EF4-FFF2-40B4-BE49-F238E27FC236}">
              <a16:creationId xmlns:a16="http://schemas.microsoft.com/office/drawing/2014/main" id="{00000000-0008-0000-0200-00000B000000}"/>
            </a:ext>
          </a:extLst>
        </xdr:cNvPr>
        <xdr:cNvPicPr>
          <a:picLocks noChangeAspect="1"/>
        </xdr:cNvPicPr>
      </xdr:nvPicPr>
      <xdr:blipFill>
        <a:blip xmlns:r="http://schemas.openxmlformats.org/officeDocument/2006/relationships" r:embed="rId4"/>
        <a:stretch>
          <a:fillRect/>
        </a:stretch>
      </xdr:blipFill>
      <xdr:spPr>
        <a:xfrm>
          <a:off x="4288560" y="2845068"/>
          <a:ext cx="1277312" cy="699604"/>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5</xdr:col>
      <xdr:colOff>362744</xdr:colOff>
      <xdr:row>19</xdr:row>
      <xdr:rowOff>42171</xdr:rowOff>
    </xdr:from>
    <xdr:to>
      <xdr:col>11</xdr:col>
      <xdr:colOff>166903</xdr:colOff>
      <xdr:row>21</xdr:row>
      <xdr:rowOff>148655</xdr:rowOff>
    </xdr:to>
    <xdr:pic>
      <xdr:nvPicPr>
        <xdr:cNvPr id="12" name="Picture 11">
          <a:extLst>
            <a:ext uri="{FF2B5EF4-FFF2-40B4-BE49-F238E27FC236}">
              <a16:creationId xmlns:a16="http://schemas.microsoft.com/office/drawing/2014/main" id="{00000000-0008-0000-0200-00000C000000}"/>
            </a:ext>
          </a:extLst>
        </xdr:cNvPr>
        <xdr:cNvPicPr>
          <a:picLocks noChangeAspect="1"/>
        </xdr:cNvPicPr>
      </xdr:nvPicPr>
      <xdr:blipFill>
        <a:blip xmlns:r="http://schemas.openxmlformats.org/officeDocument/2006/relationships" r:embed="rId5"/>
        <a:stretch>
          <a:fillRect/>
        </a:stretch>
      </xdr:blipFill>
      <xdr:spPr>
        <a:xfrm>
          <a:off x="3410744" y="4635338"/>
          <a:ext cx="2545241" cy="593318"/>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7</xdr:col>
      <xdr:colOff>167214</xdr:colOff>
      <xdr:row>23</xdr:row>
      <xdr:rowOff>92283</xdr:rowOff>
    </xdr:from>
    <xdr:to>
      <xdr:col>11</xdr:col>
      <xdr:colOff>73726</xdr:colOff>
      <xdr:row>26</xdr:row>
      <xdr:rowOff>3024</xdr:rowOff>
    </xdr:to>
    <xdr:pic>
      <xdr:nvPicPr>
        <xdr:cNvPr id="13" name="Picture 12">
          <a:extLst>
            <a:ext uri="{FF2B5EF4-FFF2-40B4-BE49-F238E27FC236}">
              <a16:creationId xmlns:a16="http://schemas.microsoft.com/office/drawing/2014/main" id="{00000000-0008-0000-0200-00000D000000}"/>
            </a:ext>
          </a:extLst>
        </xdr:cNvPr>
        <xdr:cNvPicPr>
          <a:picLocks noChangeAspect="1"/>
        </xdr:cNvPicPr>
      </xdr:nvPicPr>
      <xdr:blipFill>
        <a:blip xmlns:r="http://schemas.openxmlformats.org/officeDocument/2006/relationships" r:embed="rId6"/>
        <a:stretch>
          <a:fillRect/>
        </a:stretch>
      </xdr:blipFill>
      <xdr:spPr>
        <a:xfrm>
          <a:off x="4273547" y="5352200"/>
          <a:ext cx="1830561" cy="644165"/>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7</xdr:col>
      <xdr:colOff>126999</xdr:colOff>
      <xdr:row>27</xdr:row>
      <xdr:rowOff>98424</xdr:rowOff>
    </xdr:from>
    <xdr:to>
      <xdr:col>11</xdr:col>
      <xdr:colOff>113239</xdr:colOff>
      <xdr:row>29</xdr:row>
      <xdr:rowOff>205469</xdr:rowOff>
    </xdr:to>
    <xdr:pic>
      <xdr:nvPicPr>
        <xdr:cNvPr id="14" name="Picture 13">
          <a:extLst>
            <a:ext uri="{FF2B5EF4-FFF2-40B4-BE49-F238E27FC236}">
              <a16:creationId xmlns:a16="http://schemas.microsoft.com/office/drawing/2014/main" id="{00000000-0008-0000-0200-00000E000000}"/>
            </a:ext>
          </a:extLst>
        </xdr:cNvPr>
        <xdr:cNvPicPr>
          <a:picLocks noChangeAspect="1"/>
        </xdr:cNvPicPr>
      </xdr:nvPicPr>
      <xdr:blipFill>
        <a:blip xmlns:r="http://schemas.openxmlformats.org/officeDocument/2006/relationships" r:embed="rId7"/>
        <a:stretch>
          <a:fillRect/>
        </a:stretch>
      </xdr:blipFill>
      <xdr:spPr>
        <a:xfrm>
          <a:off x="4074582" y="6702424"/>
          <a:ext cx="1827739" cy="593878"/>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11</xdr:col>
          <xdr:colOff>257175</xdr:colOff>
          <xdr:row>27</xdr:row>
          <xdr:rowOff>9525</xdr:rowOff>
        </xdr:from>
        <xdr:to>
          <xdr:col>14</xdr:col>
          <xdr:colOff>600075</xdr:colOff>
          <xdr:row>28</xdr:row>
          <xdr:rowOff>85725</xdr:rowOff>
        </xdr:to>
        <xdr:sp macro="" textlink="">
          <xdr:nvSpPr>
            <xdr:cNvPr id="1062" name="Check Box 38" hidden="1">
              <a:extLst>
                <a:ext uri="{63B3BB69-23CF-44E3-9099-C40C66FF867C}">
                  <a14:compatExt spid="_x0000_s1062"/>
                </a:ext>
                <a:ext uri="{FF2B5EF4-FFF2-40B4-BE49-F238E27FC236}">
                  <a16:creationId xmlns:a16="http://schemas.microsoft.com/office/drawing/2014/main" id="{00000000-0008-0000-0200-000026040000}"/>
                </a:ext>
              </a:extLst>
            </xdr:cNvPr>
            <xdr:cNvSpPr/>
          </xdr:nvSpPr>
          <xdr:spPr bwMode="auto">
            <a:xfrm>
              <a:off x="0" y="0"/>
              <a:ext cx="0" cy="0"/>
            </a:xfrm>
            <a:prstGeom prst="rect">
              <a:avLst/>
            </a:prstGeom>
            <a:solidFill>
              <a:srgbClr val="00FF00" mc:Ignorable="a14" a14:legacySpreadsheetColorIndex="11"/>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b-NO" sz="800" b="0" i="0" u="none" strike="noStrike" baseline="0">
                  <a:solidFill>
                    <a:srgbClr val="000000"/>
                  </a:solidFill>
                  <a:latin typeface="Segoe UI"/>
                  <a:cs typeface="Segoe UI"/>
                </a:rPr>
                <a:t>+1 if wrist is bent/ or twisted from midline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352425</xdr:colOff>
          <xdr:row>39</xdr:row>
          <xdr:rowOff>9525</xdr:rowOff>
        </xdr:from>
        <xdr:to>
          <xdr:col>14</xdr:col>
          <xdr:colOff>600075</xdr:colOff>
          <xdr:row>39</xdr:row>
          <xdr:rowOff>180975</xdr:rowOff>
        </xdr:to>
        <xdr:sp macro="" textlink="">
          <xdr:nvSpPr>
            <xdr:cNvPr id="1064" name="Check Box 40" hidden="1">
              <a:extLst>
                <a:ext uri="{63B3BB69-23CF-44E3-9099-C40C66FF867C}">
                  <a14:compatExt spid="_x0000_s1064"/>
                </a:ext>
                <a:ext uri="{FF2B5EF4-FFF2-40B4-BE49-F238E27FC236}">
                  <a16:creationId xmlns:a16="http://schemas.microsoft.com/office/drawing/2014/main" id="{00000000-0008-0000-0200-000028040000}"/>
                </a:ext>
              </a:extLst>
            </xdr:cNvPr>
            <xdr:cNvSpPr/>
          </xdr:nvSpPr>
          <xdr:spPr bwMode="auto">
            <a:xfrm>
              <a:off x="0" y="0"/>
              <a:ext cx="0" cy="0"/>
            </a:xfrm>
            <a:prstGeom prst="rect">
              <a:avLst/>
            </a:prstGeom>
            <a:solidFill>
              <a:srgbClr val="99CCFF" mc:Ignorable="a14" a14:legacySpreadsheetColorIndex="44"/>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b-NO" sz="800" b="0" i="0" u="none" strike="noStrike" baseline="0">
                  <a:solidFill>
                    <a:srgbClr val="000000"/>
                  </a:solidFill>
                  <a:latin typeface="Segoe UI"/>
                  <a:cs typeface="Segoe UI"/>
                </a:rPr>
                <a:t>+1 if 1 or more body parts are held longer than a minute (static)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352425</xdr:colOff>
          <xdr:row>39</xdr:row>
          <xdr:rowOff>190500</xdr:rowOff>
        </xdr:from>
        <xdr:to>
          <xdr:col>14</xdr:col>
          <xdr:colOff>600075</xdr:colOff>
          <xdr:row>40</xdr:row>
          <xdr:rowOff>19050</xdr:rowOff>
        </xdr:to>
        <xdr:sp macro="" textlink="">
          <xdr:nvSpPr>
            <xdr:cNvPr id="1065" name="Check Box 41" hidden="1">
              <a:extLst>
                <a:ext uri="{63B3BB69-23CF-44E3-9099-C40C66FF867C}">
                  <a14:compatExt spid="_x0000_s1065"/>
                </a:ext>
                <a:ext uri="{FF2B5EF4-FFF2-40B4-BE49-F238E27FC236}">
                  <a16:creationId xmlns:a16="http://schemas.microsoft.com/office/drawing/2014/main" id="{00000000-0008-0000-0200-000029040000}"/>
                </a:ext>
              </a:extLst>
            </xdr:cNvPr>
            <xdr:cNvSpPr/>
          </xdr:nvSpPr>
          <xdr:spPr bwMode="auto">
            <a:xfrm>
              <a:off x="0" y="0"/>
              <a:ext cx="0" cy="0"/>
            </a:xfrm>
            <a:prstGeom prst="rect">
              <a:avLst/>
            </a:prstGeom>
            <a:solidFill>
              <a:srgbClr val="99CCFF" mc:Ignorable="a14" a14:legacySpreadsheetColorIndex="44"/>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b-NO" sz="800" b="0" i="0" u="none" strike="noStrike" baseline="0">
                  <a:solidFill>
                    <a:srgbClr val="000000"/>
                  </a:solidFill>
                  <a:latin typeface="Segoe UI"/>
                  <a:cs typeface="Segoe UI"/>
                </a:rPr>
                <a:t> +1 if repeated small range actions (more than 4x per minute)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352425</xdr:colOff>
          <xdr:row>40</xdr:row>
          <xdr:rowOff>38100</xdr:rowOff>
        </xdr:from>
        <xdr:to>
          <xdr:col>14</xdr:col>
          <xdr:colOff>600075</xdr:colOff>
          <xdr:row>40</xdr:row>
          <xdr:rowOff>200025</xdr:rowOff>
        </xdr:to>
        <xdr:sp macro="" textlink="">
          <xdr:nvSpPr>
            <xdr:cNvPr id="1066" name="Check Box 42" hidden="1">
              <a:extLst>
                <a:ext uri="{63B3BB69-23CF-44E3-9099-C40C66FF867C}">
                  <a14:compatExt spid="_x0000_s1066"/>
                </a:ext>
                <a:ext uri="{FF2B5EF4-FFF2-40B4-BE49-F238E27FC236}">
                  <a16:creationId xmlns:a16="http://schemas.microsoft.com/office/drawing/2014/main" id="{00000000-0008-0000-0200-00002A040000}"/>
                </a:ext>
              </a:extLst>
            </xdr:cNvPr>
            <xdr:cNvSpPr/>
          </xdr:nvSpPr>
          <xdr:spPr bwMode="auto">
            <a:xfrm>
              <a:off x="0" y="0"/>
              <a:ext cx="0" cy="0"/>
            </a:xfrm>
            <a:prstGeom prst="rect">
              <a:avLst/>
            </a:prstGeom>
            <a:solidFill>
              <a:srgbClr val="99CCFF" mc:Ignorable="a14" a14:legacySpreadsheetColorIndex="44"/>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b-NO" sz="800" b="0" i="0" u="none" strike="noStrike" baseline="0">
                  <a:solidFill>
                    <a:srgbClr val="000000"/>
                  </a:solidFill>
                  <a:latin typeface="Segoe UI"/>
                  <a:cs typeface="Segoe UI"/>
                </a:rPr>
                <a:t>+1 if action causes rapid large range change in postures or unstable base</a:t>
              </a:r>
            </a:p>
          </xdr:txBody>
        </xdr:sp>
        <xdr:clientData/>
      </xdr:twoCellAnchor>
    </mc:Choice>
    <mc:Fallback/>
  </mc:AlternateContent>
  <xdr:twoCellAnchor editAs="oneCell">
    <xdr:from>
      <xdr:col>6</xdr:col>
      <xdr:colOff>57563</xdr:colOff>
      <xdr:row>31</xdr:row>
      <xdr:rowOff>103263</xdr:rowOff>
    </xdr:from>
    <xdr:to>
      <xdr:col>13</xdr:col>
      <xdr:colOff>168274</xdr:colOff>
      <xdr:row>32</xdr:row>
      <xdr:rowOff>244379</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rotWithShape="1">
        <a:blip xmlns:r="http://schemas.openxmlformats.org/officeDocument/2006/relationships" r:embed="rId8"/>
        <a:srcRect t="-1" b="13264"/>
        <a:stretch/>
      </xdr:blipFill>
      <xdr:spPr>
        <a:xfrm>
          <a:off x="3507730" y="7628013"/>
          <a:ext cx="3085686" cy="422729"/>
        </a:xfrm>
        <a:prstGeom prst="rect">
          <a:avLst/>
        </a:prstGeom>
        <a:ln>
          <a:noFill/>
        </a:ln>
        <a:effectLst>
          <a:outerShdw blurRad="292100" dist="139700" dir="2700000" algn="tl" rotWithShape="0">
            <a:srgbClr val="333333">
              <a:alpha val="65000"/>
            </a:srgbClr>
          </a:outerShdw>
        </a:effec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13</xdr:col>
      <xdr:colOff>465752</xdr:colOff>
      <xdr:row>13</xdr:row>
      <xdr:rowOff>37857</xdr:rowOff>
    </xdr:to>
    <xdr:pic>
      <xdr:nvPicPr>
        <xdr:cNvPr id="2" name="Pictur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609600" y="571500"/>
          <a:ext cx="7780952" cy="1942857"/>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1</xdr:col>
      <xdr:colOff>66675</xdr:colOff>
      <xdr:row>14</xdr:row>
      <xdr:rowOff>28575</xdr:rowOff>
    </xdr:from>
    <xdr:to>
      <xdr:col>15</xdr:col>
      <xdr:colOff>484656</xdr:colOff>
      <xdr:row>29</xdr:row>
      <xdr:rowOff>28218</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a:stretch>
          <a:fillRect/>
        </a:stretch>
      </xdr:blipFill>
      <xdr:spPr>
        <a:xfrm>
          <a:off x="676275" y="2695575"/>
          <a:ext cx="8952381" cy="2857143"/>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1</xdr:col>
      <xdr:colOff>0</xdr:colOff>
      <xdr:row>31</xdr:row>
      <xdr:rowOff>0</xdr:rowOff>
    </xdr:from>
    <xdr:to>
      <xdr:col>25</xdr:col>
      <xdr:colOff>521981</xdr:colOff>
      <xdr:row>65</xdr:row>
      <xdr:rowOff>113476</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3"/>
        <a:stretch>
          <a:fillRect/>
        </a:stretch>
      </xdr:blipFill>
      <xdr:spPr>
        <a:xfrm>
          <a:off x="609600" y="5905500"/>
          <a:ext cx="15152381" cy="6590476"/>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1</xdr:col>
      <xdr:colOff>95250</xdr:colOff>
      <xdr:row>67</xdr:row>
      <xdr:rowOff>0</xdr:rowOff>
    </xdr:from>
    <xdr:to>
      <xdr:col>15</xdr:col>
      <xdr:colOff>513231</xdr:colOff>
      <xdr:row>103</xdr:row>
      <xdr:rowOff>189619</xdr:rowOff>
    </xdr:to>
    <xdr:pic>
      <xdr:nvPicPr>
        <xdr:cNvPr id="5" name="Picture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4"/>
        <a:stretch>
          <a:fillRect/>
        </a:stretch>
      </xdr:blipFill>
      <xdr:spPr>
        <a:xfrm>
          <a:off x="704850" y="12763500"/>
          <a:ext cx="8952381" cy="7047619"/>
        </a:xfrm>
        <a:prstGeom prst="rect">
          <a:avLst/>
        </a:prstGeom>
        <a:ln>
          <a:noFill/>
        </a:ln>
        <a:effectLst>
          <a:outerShdw blurRad="292100" dist="139700" dir="2700000" algn="tl" rotWithShape="0">
            <a:srgbClr val="333333">
              <a:alpha val="65000"/>
            </a:srgbClr>
          </a:outerShdw>
        </a:effec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omments" Target="../comments2.xml"/><Relationship Id="rId3" Type="http://schemas.openxmlformats.org/officeDocument/2006/relationships/vmlDrawing" Target="../drawings/vmlDrawing2.v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 Type="http://schemas.openxmlformats.org/officeDocument/2006/relationships/drawing" Target="../drawings/drawing1.xml"/><Relationship Id="rId16" Type="http://schemas.openxmlformats.org/officeDocument/2006/relationships/ctrlProp" Target="../ctrlProps/ctrlProp13.xml"/><Relationship Id="rId1" Type="http://schemas.openxmlformats.org/officeDocument/2006/relationships/printerSettings" Target="../printerSettings/printerSettings3.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theme="6"/>
  </sheetPr>
  <dimension ref="A1:R24"/>
  <sheetViews>
    <sheetView topLeftCell="A40" workbookViewId="0">
      <selection activeCell="E29" sqref="E29"/>
    </sheetView>
  </sheetViews>
  <sheetFormatPr defaultColWidth="8.7109375" defaultRowHeight="14.45" customHeight="1" x14ac:dyDescent="0.25"/>
  <cols>
    <col min="1" max="1" width="5.85546875" style="26" customWidth="1"/>
    <col min="2" max="2" width="32.7109375" style="26" customWidth="1"/>
    <col min="3" max="3" width="1.140625" style="26" customWidth="1"/>
    <col min="4" max="4" width="2.85546875" style="26" customWidth="1"/>
    <col min="5" max="5" width="6.28515625" style="26" customWidth="1"/>
    <col min="6" max="12" width="8.7109375" style="26"/>
    <col min="13" max="13" width="4.42578125" style="26" customWidth="1"/>
    <col min="14" max="14" width="16.28515625" style="26" customWidth="1"/>
    <col min="15" max="15" width="2.42578125" style="26" customWidth="1"/>
    <col min="16" max="17" width="4.85546875" style="26" customWidth="1"/>
    <col min="18" max="18" width="5.28515625" style="26" customWidth="1"/>
    <col min="19" max="19" width="5.85546875" style="26" customWidth="1"/>
    <col min="20" max="16384" width="8.7109375" style="26"/>
  </cols>
  <sheetData>
    <row r="1" spans="1:18" ht="5.0999999999999996" customHeight="1" thickBot="1" x14ac:dyDescent="0.3">
      <c r="B1" s="31"/>
    </row>
    <row r="2" spans="1:18" ht="37.5" customHeight="1" x14ac:dyDescent="0.25">
      <c r="B2" s="157" t="s">
        <v>298</v>
      </c>
      <c r="C2" s="158"/>
      <c r="E2" s="169" t="s">
        <v>52</v>
      </c>
      <c r="F2" s="170"/>
      <c r="G2" s="170"/>
      <c r="H2" s="170"/>
      <c r="I2" s="170"/>
      <c r="J2" s="170"/>
      <c r="K2" s="171"/>
      <c r="L2" s="171"/>
      <c r="M2" s="171"/>
      <c r="N2" s="172"/>
    </row>
    <row r="3" spans="1:18" ht="16.5" customHeight="1" x14ac:dyDescent="0.25">
      <c r="B3" s="159" t="s">
        <v>296</v>
      </c>
      <c r="C3" s="160"/>
      <c r="E3" s="360" t="s">
        <v>130</v>
      </c>
      <c r="F3" s="361"/>
      <c r="G3" s="361"/>
      <c r="H3" s="361"/>
      <c r="I3" s="361"/>
      <c r="J3" s="361"/>
      <c r="K3" s="361"/>
      <c r="L3" s="361"/>
      <c r="M3" s="361"/>
      <c r="N3" s="173"/>
    </row>
    <row r="4" spans="1:18" ht="15" x14ac:dyDescent="0.25">
      <c r="B4" s="159" t="s">
        <v>190</v>
      </c>
      <c r="C4" s="160"/>
      <c r="E4" s="174" t="s">
        <v>131</v>
      </c>
      <c r="F4" s="175"/>
      <c r="G4" s="175"/>
      <c r="H4" s="175"/>
      <c r="I4" s="175"/>
      <c r="J4" s="176"/>
      <c r="K4" s="176"/>
      <c r="L4" s="176"/>
      <c r="M4" s="176"/>
      <c r="N4" s="173"/>
    </row>
    <row r="5" spans="1:18" ht="15" x14ac:dyDescent="0.25">
      <c r="B5" s="159" t="s">
        <v>297</v>
      </c>
      <c r="C5" s="160"/>
      <c r="E5" s="174" t="s">
        <v>132</v>
      </c>
      <c r="F5" s="175"/>
      <c r="G5" s="175"/>
      <c r="H5" s="175"/>
      <c r="I5" s="175"/>
      <c r="J5" s="176"/>
      <c r="K5" s="176"/>
      <c r="L5" s="176"/>
      <c r="M5" s="176"/>
      <c r="N5" s="173"/>
    </row>
    <row r="6" spans="1:18" ht="15.75" thickBot="1" x14ac:dyDescent="0.3">
      <c r="B6" s="161"/>
      <c r="C6" s="162"/>
      <c r="E6" s="174" t="s">
        <v>133</v>
      </c>
      <c r="F6" s="175"/>
      <c r="G6" s="175"/>
      <c r="H6" s="175"/>
      <c r="I6" s="175"/>
      <c r="J6" s="176"/>
      <c r="K6" s="176"/>
      <c r="L6" s="176"/>
      <c r="M6" s="176"/>
      <c r="N6" s="173"/>
    </row>
    <row r="7" spans="1:18" ht="8.1" customHeight="1" thickBot="1" x14ac:dyDescent="0.3">
      <c r="A7" s="31"/>
      <c r="B7" s="31"/>
      <c r="C7" s="31"/>
      <c r="D7" s="31"/>
      <c r="E7" s="174"/>
      <c r="F7" s="175"/>
      <c r="G7" s="175"/>
      <c r="H7" s="175"/>
      <c r="I7" s="175"/>
      <c r="J7" s="176"/>
      <c r="K7" s="176"/>
      <c r="L7" s="176"/>
      <c r="M7" s="176"/>
      <c r="N7" s="173"/>
    </row>
    <row r="8" spans="1:18" ht="23.25" x14ac:dyDescent="0.25">
      <c r="A8" s="31"/>
      <c r="B8" s="157" t="s">
        <v>134</v>
      </c>
      <c r="C8" s="163"/>
      <c r="D8" s="31"/>
      <c r="E8" s="177" t="s">
        <v>114</v>
      </c>
      <c r="F8" s="176"/>
      <c r="G8" s="176"/>
      <c r="H8" s="176"/>
      <c r="I8" s="176"/>
      <c r="J8" s="175"/>
      <c r="K8" s="176"/>
      <c r="L8" s="176"/>
      <c r="M8" s="176"/>
      <c r="N8" s="173"/>
    </row>
    <row r="9" spans="1:18" ht="23.45" customHeight="1" x14ac:dyDescent="0.25">
      <c r="A9" s="31"/>
      <c r="B9" s="368" t="s">
        <v>268</v>
      </c>
      <c r="C9" s="164"/>
      <c r="D9" s="31"/>
      <c r="E9" s="362" t="s">
        <v>304</v>
      </c>
      <c r="F9" s="363"/>
      <c r="G9" s="363"/>
      <c r="H9" s="363"/>
      <c r="I9" s="363"/>
      <c r="J9" s="363"/>
      <c r="K9" s="363"/>
      <c r="L9" s="363"/>
      <c r="M9" s="363"/>
      <c r="N9" s="364"/>
      <c r="R9" s="26" t="s">
        <v>51</v>
      </c>
    </row>
    <row r="10" spans="1:18" ht="57" customHeight="1" x14ac:dyDescent="0.25">
      <c r="A10" s="31"/>
      <c r="B10" s="368"/>
      <c r="C10" s="165"/>
      <c r="D10" s="31"/>
      <c r="E10" s="362"/>
      <c r="F10" s="363"/>
      <c r="G10" s="363"/>
      <c r="H10" s="363"/>
      <c r="I10" s="363"/>
      <c r="J10" s="363"/>
      <c r="K10" s="363"/>
      <c r="L10" s="363"/>
      <c r="M10" s="363"/>
      <c r="N10" s="364"/>
    </row>
    <row r="11" spans="1:18" ht="15" x14ac:dyDescent="0.25">
      <c r="A11" s="31"/>
      <c r="B11" s="202" t="s">
        <v>222</v>
      </c>
      <c r="C11" s="165"/>
      <c r="D11" s="31"/>
      <c r="E11" s="362"/>
      <c r="F11" s="363"/>
      <c r="G11" s="363"/>
      <c r="H11" s="363"/>
      <c r="I11" s="363"/>
      <c r="J11" s="363"/>
      <c r="K11" s="363"/>
      <c r="L11" s="363"/>
      <c r="M11" s="363"/>
      <c r="N11" s="364"/>
    </row>
    <row r="12" spans="1:18" ht="15" customHeight="1" x14ac:dyDescent="0.25">
      <c r="A12" s="31"/>
      <c r="B12" s="166" t="s">
        <v>161</v>
      </c>
      <c r="C12" s="165"/>
      <c r="D12" s="31"/>
      <c r="E12" s="362"/>
      <c r="F12" s="363"/>
      <c r="G12" s="363"/>
      <c r="H12" s="363"/>
      <c r="I12" s="363"/>
      <c r="J12" s="363"/>
      <c r="K12" s="363"/>
      <c r="L12" s="363"/>
      <c r="M12" s="363"/>
      <c r="N12" s="364"/>
    </row>
    <row r="13" spans="1:18" ht="14.45" customHeight="1" x14ac:dyDescent="0.25">
      <c r="B13" s="166" t="s">
        <v>177</v>
      </c>
      <c r="C13" s="165"/>
      <c r="E13" s="362"/>
      <c r="F13" s="363"/>
      <c r="G13" s="363"/>
      <c r="H13" s="363"/>
      <c r="I13" s="363"/>
      <c r="J13" s="363"/>
      <c r="K13" s="363"/>
      <c r="L13" s="363"/>
      <c r="M13" s="363"/>
      <c r="N13" s="364"/>
    </row>
    <row r="14" spans="1:18" ht="15" x14ac:dyDescent="0.25">
      <c r="B14" s="166" t="s">
        <v>162</v>
      </c>
      <c r="C14" s="165"/>
      <c r="E14" s="362"/>
      <c r="F14" s="363"/>
      <c r="G14" s="363"/>
      <c r="H14" s="363"/>
      <c r="I14" s="363"/>
      <c r="J14" s="363"/>
      <c r="K14" s="363"/>
      <c r="L14" s="363"/>
      <c r="M14" s="363"/>
      <c r="N14" s="364"/>
    </row>
    <row r="15" spans="1:18" ht="15" x14ac:dyDescent="0.25">
      <c r="B15" s="166" t="s">
        <v>163</v>
      </c>
      <c r="C15" s="165"/>
      <c r="E15" s="362"/>
      <c r="F15" s="363"/>
      <c r="G15" s="363"/>
      <c r="H15" s="363"/>
      <c r="I15" s="363"/>
      <c r="J15" s="363"/>
      <c r="K15" s="363"/>
      <c r="L15" s="363"/>
      <c r="M15" s="363"/>
      <c r="N15" s="364"/>
    </row>
    <row r="16" spans="1:18" ht="15" x14ac:dyDescent="0.25">
      <c r="B16" s="166" t="s">
        <v>165</v>
      </c>
      <c r="C16" s="165"/>
      <c r="E16" s="362"/>
      <c r="F16" s="363"/>
      <c r="G16" s="363"/>
      <c r="H16" s="363"/>
      <c r="I16" s="363"/>
      <c r="J16" s="363"/>
      <c r="K16" s="363"/>
      <c r="L16" s="363"/>
      <c r="M16" s="363"/>
      <c r="N16" s="364"/>
    </row>
    <row r="17" spans="2:14" ht="15" x14ac:dyDescent="0.25">
      <c r="B17" s="166" t="s">
        <v>164</v>
      </c>
      <c r="C17" s="165"/>
      <c r="E17" s="362"/>
      <c r="F17" s="363"/>
      <c r="G17" s="363"/>
      <c r="H17" s="363"/>
      <c r="I17" s="363"/>
      <c r="J17" s="363"/>
      <c r="K17" s="363"/>
      <c r="L17" s="363"/>
      <c r="M17" s="363"/>
      <c r="N17" s="364"/>
    </row>
    <row r="18" spans="2:14" ht="15" x14ac:dyDescent="0.25">
      <c r="B18" s="166"/>
      <c r="C18" s="165"/>
      <c r="E18" s="362"/>
      <c r="F18" s="363"/>
      <c r="G18" s="363"/>
      <c r="H18" s="363"/>
      <c r="I18" s="363"/>
      <c r="J18" s="363"/>
      <c r="K18" s="363"/>
      <c r="L18" s="363"/>
      <c r="M18" s="363"/>
      <c r="N18" s="364"/>
    </row>
    <row r="19" spans="2:14" ht="45" x14ac:dyDescent="0.25">
      <c r="B19" s="166" t="s">
        <v>267</v>
      </c>
      <c r="C19" s="165"/>
      <c r="E19" s="362"/>
      <c r="F19" s="363"/>
      <c r="G19" s="363"/>
      <c r="H19" s="363"/>
      <c r="I19" s="363"/>
      <c r="J19" s="363"/>
      <c r="K19" s="363"/>
      <c r="L19" s="363"/>
      <c r="M19" s="363"/>
      <c r="N19" s="364"/>
    </row>
    <row r="20" spans="2:14" ht="15" x14ac:dyDescent="0.25">
      <c r="B20" s="166"/>
      <c r="C20" s="165"/>
      <c r="E20" s="362"/>
      <c r="F20" s="363"/>
      <c r="G20" s="363"/>
      <c r="H20" s="363"/>
      <c r="I20" s="363"/>
      <c r="J20" s="363"/>
      <c r="K20" s="363"/>
      <c r="L20" s="363"/>
      <c r="M20" s="363"/>
      <c r="N20" s="364"/>
    </row>
    <row r="21" spans="2:14" ht="15.75" thickBot="1" x14ac:dyDescent="0.3">
      <c r="B21" s="167"/>
      <c r="C21" s="168"/>
      <c r="E21" s="365"/>
      <c r="F21" s="366"/>
      <c r="G21" s="366"/>
      <c r="H21" s="366"/>
      <c r="I21" s="366"/>
      <c r="J21" s="366"/>
      <c r="K21" s="366"/>
      <c r="L21" s="366"/>
      <c r="M21" s="366"/>
      <c r="N21" s="367"/>
    </row>
    <row r="22" spans="2:14" ht="15" x14ac:dyDescent="0.25">
      <c r="B22" s="31"/>
      <c r="E22" s="154"/>
      <c r="F22" s="154"/>
      <c r="G22" s="154"/>
      <c r="H22" s="154"/>
      <c r="I22" s="154"/>
      <c r="J22" s="154"/>
      <c r="K22" s="154"/>
      <c r="L22" s="154"/>
      <c r="M22" s="154"/>
      <c r="N22" s="154"/>
    </row>
    <row r="23" spans="2:14" ht="15" x14ac:dyDescent="0.25">
      <c r="B23" s="31"/>
      <c r="E23" s="154"/>
      <c r="F23" s="154"/>
      <c r="G23" s="154"/>
      <c r="H23" s="154"/>
      <c r="I23" s="154"/>
      <c r="J23" s="154"/>
      <c r="K23" s="154"/>
      <c r="L23" s="154"/>
      <c r="M23" s="154"/>
      <c r="N23" s="154"/>
    </row>
    <row r="24" spans="2:14" ht="15" x14ac:dyDescent="0.25">
      <c r="B24" s="31"/>
      <c r="E24" s="154"/>
      <c r="F24" s="154"/>
      <c r="G24" s="154"/>
      <c r="H24" s="154"/>
      <c r="I24" s="154"/>
      <c r="J24" s="154"/>
      <c r="K24" s="154"/>
      <c r="L24" s="154"/>
      <c r="M24" s="154"/>
      <c r="N24" s="154"/>
    </row>
  </sheetData>
  <mergeCells count="3">
    <mergeCell ref="E3:M3"/>
    <mergeCell ref="E9:N21"/>
    <mergeCell ref="B9:B10"/>
  </mergeCells>
  <dataValidations count="1">
    <dataValidation allowBlank="1" showInputMessage="1" showErrorMessage="1" prompt="Verktøyet er ment som en hjelp til å identifisere risiko knyttet til plassering, kraftbruk og design på ventiler som betjenes manuelt." sqref="E8:I8" xr:uid="{00000000-0002-0000-0000-000000000000}"/>
  </dataValidations>
  <hyperlinks>
    <hyperlink ref="B3" location="'1. Risikovurdering ventil'!A1" display="1. Risikovurdering ventil" xr:uid="{00000000-0004-0000-0000-000000000000}"/>
    <hyperlink ref="B4" location="'2. REBA'!A1" display="2. REBA" xr:uid="{00000000-0004-0000-0000-000001000000}"/>
    <hyperlink ref="B5" location="'3. Sjekkliste design'!A1" display="3. Sjekkliste design" xr:uid="{00000000-0004-0000-0000-000002000000}"/>
  </hyperlink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tabColor rgb="FF92D050"/>
    <pageSetUpPr fitToPage="1"/>
  </sheetPr>
  <dimension ref="A1:BL26"/>
  <sheetViews>
    <sheetView tabSelected="1" zoomScale="80" zoomScaleNormal="80" workbookViewId="0">
      <selection activeCell="O12" sqref="O12"/>
    </sheetView>
  </sheetViews>
  <sheetFormatPr defaultColWidth="13.7109375" defaultRowHeight="14.45" customHeight="1" outlineLevelCol="1" x14ac:dyDescent="0.25"/>
  <cols>
    <col min="1" max="1" width="4.7109375" style="81" customWidth="1"/>
    <col min="2" max="2" width="4.85546875" style="26" customWidth="1"/>
    <col min="3" max="3" width="11" style="26" customWidth="1"/>
    <col min="4" max="10" width="2.28515625" style="26" customWidth="1"/>
    <col min="11" max="11" width="8.28515625" style="26" customWidth="1"/>
    <col min="12" max="12" width="8.28515625" style="26" customWidth="1" outlineLevel="1"/>
    <col min="13" max="13" width="12.5703125" style="26" customWidth="1" outlineLevel="1"/>
    <col min="14" max="14" width="8.140625" style="275" customWidth="1"/>
    <col min="15" max="15" width="4.7109375" style="26" customWidth="1"/>
    <col min="16" max="16" width="10" style="276" customWidth="1"/>
    <col min="17" max="17" width="5.85546875" style="26" customWidth="1"/>
    <col min="18" max="18" width="7.140625" style="26" customWidth="1"/>
    <col min="19" max="19" width="3.7109375" style="26" hidden="1" customWidth="1"/>
    <col min="20" max="20" width="6.5703125" style="26" customWidth="1"/>
    <col min="21" max="21" width="3.7109375" style="26" hidden="1" customWidth="1"/>
    <col min="22" max="22" width="11.140625" style="26" customWidth="1"/>
    <col min="23" max="23" width="3" style="26" hidden="1" customWidth="1"/>
    <col min="24" max="24" width="6" style="277" hidden="1" customWidth="1" outlineLevel="1"/>
    <col min="25" max="25" width="1.140625" style="278" hidden="1" customWidth="1" collapsed="1"/>
    <col min="26" max="26" width="16.42578125" style="276" customWidth="1"/>
    <col min="27" max="27" width="4.7109375" style="26" customWidth="1"/>
    <col min="28" max="28" width="4.5703125" style="26" hidden="1" customWidth="1"/>
    <col min="29" max="29" width="6" style="26" customWidth="1"/>
    <col min="30" max="30" width="0.42578125" style="26" hidden="1" customWidth="1"/>
    <col min="31" max="31" width="5.7109375" style="26" customWidth="1"/>
    <col min="32" max="32" width="3.140625" style="26" hidden="1" customWidth="1"/>
    <col min="33" max="33" width="5.5703125" style="26" customWidth="1"/>
    <col min="34" max="34" width="3.5703125" style="26" hidden="1" customWidth="1"/>
    <col min="35" max="35" width="14.5703125" style="26" customWidth="1"/>
    <col min="36" max="37" width="2.5703125" style="26" hidden="1" customWidth="1"/>
    <col min="38" max="38" width="15.140625" style="26" customWidth="1"/>
    <col min="39" max="39" width="2.5703125" style="26" hidden="1" customWidth="1"/>
    <col min="40" max="40" width="3.5703125" style="26" hidden="1" customWidth="1"/>
    <col min="41" max="41" width="18.42578125" style="26" customWidth="1" outlineLevel="1"/>
    <col min="42" max="42" width="17" style="279" customWidth="1" outlineLevel="1"/>
    <col min="43" max="43" width="15.7109375" style="26" customWidth="1" outlineLevel="1" collapsed="1"/>
    <col min="44" max="44" width="11.42578125" style="26" customWidth="1" outlineLevel="1"/>
    <col min="45" max="45" width="11.5703125" style="30" customWidth="1"/>
    <col min="46" max="46" width="20.140625" style="280" customWidth="1" outlineLevel="1"/>
    <col min="47" max="47" width="16.42578125" style="30" customWidth="1" outlineLevel="1"/>
    <col min="48" max="48" width="13.28515625" style="30" customWidth="1" outlineLevel="1"/>
    <col min="49" max="49" width="40.85546875" style="30" customWidth="1"/>
    <col min="50" max="50" width="10.85546875" style="30" customWidth="1" outlineLevel="1"/>
    <col min="51" max="51" width="8.5703125" style="30" customWidth="1" outlineLevel="1"/>
    <col min="52" max="52" width="8" style="30" customWidth="1" outlineLevel="1"/>
    <col min="53" max="53" width="7" style="30" customWidth="1" outlineLevel="1"/>
    <col min="54" max="54" width="8.7109375" style="30" customWidth="1" outlineLevel="1"/>
    <col min="55" max="55" width="7" style="30" customWidth="1" outlineLevel="1"/>
    <col min="56" max="56" width="15" style="30" customWidth="1" outlineLevel="1"/>
    <col min="57" max="57" width="21" style="30" customWidth="1" outlineLevel="1"/>
    <col min="58" max="58" width="8.28515625" style="30" customWidth="1" outlineLevel="1"/>
    <col min="59" max="59" width="9.28515625" style="281" customWidth="1" outlineLevel="1"/>
    <col min="60" max="60" width="10.7109375" style="30" customWidth="1" outlineLevel="1"/>
    <col min="61" max="61" width="13.28515625" style="30" customWidth="1" outlineLevel="1"/>
    <col min="62" max="62" width="10.5703125" style="30" customWidth="1" outlineLevel="1"/>
    <col min="63" max="63" width="14.42578125" style="30" customWidth="1" outlineLevel="1"/>
    <col min="64" max="64" width="36.5703125" style="81" customWidth="1"/>
    <col min="65" max="16384" width="13.7109375" style="26"/>
  </cols>
  <sheetData>
    <row r="1" spans="2:63" ht="18.600000000000001" customHeight="1" thickBot="1" x14ac:dyDescent="0.3">
      <c r="B1" s="194"/>
      <c r="C1" s="194"/>
      <c r="D1" s="194"/>
      <c r="E1" s="194"/>
      <c r="F1" s="194"/>
      <c r="G1" s="194"/>
      <c r="H1" s="194"/>
      <c r="I1" s="194"/>
      <c r="J1" s="194"/>
      <c r="K1" s="194"/>
      <c r="L1" s="194"/>
      <c r="M1" s="195"/>
      <c r="N1" s="229"/>
      <c r="O1" s="194"/>
      <c r="P1" s="230"/>
      <c r="Q1" s="194"/>
      <c r="R1" s="194"/>
      <c r="S1" s="194"/>
      <c r="T1" s="194"/>
      <c r="U1" s="194"/>
      <c r="V1" s="194"/>
      <c r="W1" s="194"/>
      <c r="X1" s="209"/>
      <c r="Y1" s="212"/>
      <c r="Z1" s="230"/>
      <c r="AA1" s="194"/>
      <c r="AB1" s="194"/>
      <c r="AC1" s="194"/>
      <c r="AD1" s="194"/>
      <c r="AE1" s="194"/>
      <c r="AF1" s="194"/>
      <c r="AG1" s="194"/>
      <c r="AH1" s="194"/>
      <c r="AI1" s="194"/>
      <c r="AJ1" s="194"/>
      <c r="AK1" s="194"/>
      <c r="AL1" s="194"/>
      <c r="AM1" s="194"/>
      <c r="AN1" s="194"/>
      <c r="AO1" s="194"/>
      <c r="AP1" s="217"/>
      <c r="AQ1" s="194"/>
      <c r="AR1" s="196"/>
      <c r="AS1" s="218"/>
      <c r="AT1" s="218"/>
      <c r="AU1" s="197"/>
      <c r="AV1" s="197"/>
      <c r="AW1" s="197"/>
      <c r="AX1" s="197"/>
      <c r="AY1" s="197"/>
      <c r="AZ1" s="197"/>
      <c r="BA1" s="197"/>
      <c r="BB1" s="197"/>
      <c r="BC1" s="197"/>
      <c r="BD1" s="197"/>
      <c r="BE1" s="198"/>
      <c r="BF1" s="198"/>
      <c r="BG1" s="199"/>
      <c r="BH1" s="197"/>
      <c r="BI1" s="197"/>
      <c r="BJ1" s="197"/>
      <c r="BK1" s="197"/>
    </row>
    <row r="2" spans="2:63" ht="23.1" customHeight="1" thickBot="1" x14ac:dyDescent="0.3">
      <c r="B2" s="283" t="s">
        <v>52</v>
      </c>
      <c r="C2" s="284"/>
      <c r="D2" s="285"/>
      <c r="E2" s="285"/>
      <c r="F2" s="285"/>
      <c r="G2" s="285"/>
      <c r="H2" s="285"/>
      <c r="I2" s="285"/>
      <c r="J2" s="285"/>
      <c r="K2" s="285"/>
      <c r="L2" s="285"/>
      <c r="M2" s="286"/>
      <c r="N2" s="287"/>
      <c r="O2" s="284"/>
      <c r="P2" s="288"/>
      <c r="Q2" s="63"/>
      <c r="R2" s="63"/>
      <c r="S2" s="63"/>
      <c r="T2" s="64"/>
      <c r="U2" s="65"/>
      <c r="V2" s="64"/>
      <c r="W2" s="65"/>
      <c r="X2" s="210"/>
      <c r="Y2" s="213"/>
      <c r="Z2" s="236"/>
      <c r="AA2" s="200"/>
      <c r="AB2" s="200"/>
      <c r="AC2" s="334"/>
      <c r="AD2" s="335"/>
      <c r="AE2" s="369" t="s">
        <v>301</v>
      </c>
      <c r="AF2" s="370"/>
      <c r="AG2" s="370"/>
      <c r="AH2" s="370"/>
      <c r="AI2" s="370"/>
      <c r="AJ2" s="370"/>
      <c r="AK2" s="370"/>
      <c r="AL2" s="370"/>
      <c r="AM2" s="370"/>
      <c r="AN2" s="370"/>
      <c r="AO2" s="370"/>
      <c r="AP2" s="370"/>
      <c r="AQ2" s="371"/>
      <c r="AR2" s="200"/>
      <c r="AS2" s="219"/>
      <c r="AT2" s="234"/>
      <c r="AU2" s="200"/>
      <c r="AV2" s="192"/>
      <c r="AW2" s="192"/>
      <c r="AX2" s="192"/>
      <c r="AY2" s="192"/>
      <c r="AZ2" s="346"/>
      <c r="BA2" s="346"/>
      <c r="BB2" s="346"/>
      <c r="BC2" s="346"/>
      <c r="BD2" s="346"/>
      <c r="BE2" s="346"/>
      <c r="BF2" s="346"/>
      <c r="BG2" s="347"/>
      <c r="BH2" s="348"/>
      <c r="BI2" s="346"/>
      <c r="BJ2" s="346"/>
      <c r="BK2" s="349"/>
    </row>
    <row r="3" spans="2:63" ht="18.600000000000001" customHeight="1" thickBot="1" x14ac:dyDescent="0.3">
      <c r="B3" s="388" t="s">
        <v>53</v>
      </c>
      <c r="C3" s="389"/>
      <c r="D3" s="390"/>
      <c r="E3" s="391"/>
      <c r="F3" s="391"/>
      <c r="G3" s="391"/>
      <c r="H3" s="391"/>
      <c r="I3" s="391"/>
      <c r="J3" s="392"/>
      <c r="K3" s="66"/>
      <c r="L3" s="66"/>
      <c r="M3" s="378" t="s">
        <v>193</v>
      </c>
      <c r="N3" s="379"/>
      <c r="O3" s="380"/>
      <c r="P3" s="381"/>
      <c r="Q3" s="381"/>
      <c r="R3" s="381"/>
      <c r="S3" s="381"/>
      <c r="T3" s="381"/>
      <c r="U3" s="381"/>
      <c r="V3" s="381"/>
      <c r="W3" s="381"/>
      <c r="X3" s="382"/>
      <c r="Y3" s="214"/>
      <c r="Z3" s="237"/>
      <c r="AA3" s="193"/>
      <c r="AB3" s="193"/>
      <c r="AC3" s="336"/>
      <c r="AD3" s="337"/>
      <c r="AE3" s="372" t="s">
        <v>302</v>
      </c>
      <c r="AF3" s="373"/>
      <c r="AG3" s="373"/>
      <c r="AH3" s="373"/>
      <c r="AI3" s="373"/>
      <c r="AJ3" s="373"/>
      <c r="AK3" s="373"/>
      <c r="AL3" s="373"/>
      <c r="AM3" s="373"/>
      <c r="AN3" s="373"/>
      <c r="AO3" s="373"/>
      <c r="AP3" s="373"/>
      <c r="AQ3" s="374"/>
      <c r="AR3" s="193"/>
      <c r="AS3" s="220"/>
      <c r="AT3" s="296" t="s">
        <v>299</v>
      </c>
      <c r="AU3" s="193"/>
      <c r="AV3" s="193"/>
      <c r="AW3" s="193"/>
      <c r="AX3" s="191"/>
      <c r="AY3" s="191"/>
      <c r="AZ3" s="218"/>
      <c r="BA3" s="218"/>
      <c r="BB3" s="218"/>
      <c r="BC3" s="218"/>
      <c r="BD3" s="350"/>
      <c r="BE3" s="351"/>
      <c r="BF3" s="351"/>
      <c r="BG3" s="352"/>
      <c r="BH3" s="353"/>
      <c r="BI3" s="218"/>
      <c r="BJ3" s="218"/>
      <c r="BK3" s="354"/>
    </row>
    <row r="4" spans="2:63" ht="18.600000000000001" customHeight="1" thickBot="1" x14ac:dyDescent="0.3">
      <c r="B4" s="414" t="s">
        <v>192</v>
      </c>
      <c r="C4" s="415"/>
      <c r="D4" s="393"/>
      <c r="E4" s="386"/>
      <c r="F4" s="386"/>
      <c r="G4" s="386"/>
      <c r="H4" s="386"/>
      <c r="I4" s="386"/>
      <c r="J4" s="387"/>
      <c r="K4" s="66"/>
      <c r="L4" s="66"/>
      <c r="M4" s="383" t="s">
        <v>210</v>
      </c>
      <c r="N4" s="384"/>
      <c r="O4" s="385"/>
      <c r="P4" s="386"/>
      <c r="Q4" s="386"/>
      <c r="R4" s="386"/>
      <c r="S4" s="386"/>
      <c r="T4" s="386"/>
      <c r="U4" s="386"/>
      <c r="V4" s="386"/>
      <c r="W4" s="386"/>
      <c r="X4" s="387"/>
      <c r="Y4" s="215"/>
      <c r="Z4" s="282"/>
      <c r="AA4" s="193"/>
      <c r="AB4" s="193"/>
      <c r="AC4" s="338"/>
      <c r="AD4" s="339"/>
      <c r="AE4" s="375" t="s">
        <v>303</v>
      </c>
      <c r="AF4" s="376"/>
      <c r="AG4" s="376"/>
      <c r="AH4" s="376"/>
      <c r="AI4" s="376"/>
      <c r="AJ4" s="376"/>
      <c r="AK4" s="376"/>
      <c r="AL4" s="376"/>
      <c r="AM4" s="376"/>
      <c r="AN4" s="376"/>
      <c r="AO4" s="376"/>
      <c r="AP4" s="376"/>
      <c r="AQ4" s="377"/>
      <c r="AR4" s="193"/>
      <c r="AS4" s="220"/>
      <c r="AT4" s="301" t="s">
        <v>300</v>
      </c>
      <c r="AU4" s="193"/>
      <c r="AV4" s="193"/>
      <c r="AW4" s="193"/>
      <c r="AX4" s="191"/>
      <c r="AY4" s="191"/>
      <c r="AZ4" s="218"/>
      <c r="BA4" s="218"/>
      <c r="BB4" s="218"/>
      <c r="BC4" s="218"/>
      <c r="BD4" s="350"/>
      <c r="BE4" s="351"/>
      <c r="BF4" s="351"/>
      <c r="BG4" s="352"/>
      <c r="BH4" s="353"/>
      <c r="BI4" s="218"/>
      <c r="BJ4" s="218"/>
      <c r="BK4" s="354"/>
    </row>
    <row r="5" spans="2:63" ht="14.25" customHeight="1" thickBot="1" x14ac:dyDescent="0.3">
      <c r="B5" s="69"/>
      <c r="C5" s="70"/>
      <c r="D5" s="71"/>
      <c r="E5" s="71"/>
      <c r="F5" s="71"/>
      <c r="G5" s="71"/>
      <c r="H5" s="71"/>
      <c r="I5" s="71"/>
      <c r="J5" s="71"/>
      <c r="K5" s="71"/>
      <c r="L5" s="71"/>
      <c r="M5" s="71"/>
      <c r="N5" s="67"/>
      <c r="O5" s="68"/>
      <c r="P5" s="231"/>
      <c r="Q5" s="71"/>
      <c r="R5" s="71"/>
      <c r="S5" s="71"/>
      <c r="T5" s="71"/>
      <c r="U5" s="72"/>
      <c r="V5" s="71"/>
      <c r="W5" s="72"/>
      <c r="X5" s="211"/>
      <c r="Y5" s="216"/>
      <c r="Z5" s="238"/>
      <c r="AA5" s="71"/>
      <c r="AB5" s="71"/>
      <c r="AC5" s="71"/>
      <c r="AD5" s="71"/>
      <c r="AE5" s="71"/>
      <c r="AF5" s="71"/>
      <c r="AG5" s="71"/>
      <c r="AH5" s="71"/>
      <c r="AI5" s="67"/>
      <c r="AJ5" s="67"/>
      <c r="AK5" s="67"/>
      <c r="AL5" s="67"/>
      <c r="AM5" s="67"/>
      <c r="AN5" s="67"/>
      <c r="AO5" s="67"/>
      <c r="AP5" s="208"/>
      <c r="AQ5" s="67"/>
      <c r="AR5" s="67"/>
      <c r="AS5" s="191"/>
      <c r="AT5" s="191"/>
      <c r="AU5" s="191"/>
      <c r="AV5" s="191"/>
      <c r="AW5" s="191"/>
      <c r="AX5" s="191"/>
      <c r="AY5" s="191"/>
      <c r="AZ5" s="218"/>
      <c r="BA5" s="218"/>
      <c r="BB5" s="218"/>
      <c r="BC5" s="218"/>
      <c r="BD5" s="218"/>
      <c r="BE5" s="218"/>
      <c r="BF5" s="218"/>
      <c r="BG5" s="352"/>
      <c r="BH5" s="353"/>
      <c r="BI5" s="218"/>
      <c r="BJ5" s="218"/>
      <c r="BK5" s="354"/>
    </row>
    <row r="6" spans="2:63" ht="36.6" customHeight="1" x14ac:dyDescent="0.25">
      <c r="B6" s="399" t="s">
        <v>194</v>
      </c>
      <c r="C6" s="400"/>
      <c r="D6" s="400"/>
      <c r="E6" s="400"/>
      <c r="F6" s="400"/>
      <c r="G6" s="400"/>
      <c r="H6" s="400"/>
      <c r="I6" s="400"/>
      <c r="J6" s="400"/>
      <c r="K6" s="400"/>
      <c r="L6" s="400"/>
      <c r="M6" s="400"/>
      <c r="N6" s="400"/>
      <c r="O6" s="400"/>
      <c r="P6" s="400"/>
      <c r="Q6" s="401"/>
      <c r="R6" s="445" t="s">
        <v>195</v>
      </c>
      <c r="S6" s="446"/>
      <c r="T6" s="446"/>
      <c r="U6" s="446"/>
      <c r="V6" s="446"/>
      <c r="W6" s="446"/>
      <c r="X6" s="446"/>
      <c r="Y6" s="446"/>
      <c r="Z6" s="446"/>
      <c r="AA6" s="446"/>
      <c r="AB6" s="446"/>
      <c r="AC6" s="446"/>
      <c r="AD6" s="446"/>
      <c r="AE6" s="446"/>
      <c r="AF6" s="446"/>
      <c r="AG6" s="447"/>
      <c r="AH6" s="330"/>
      <c r="AI6" s="466" t="s">
        <v>240</v>
      </c>
      <c r="AJ6" s="467"/>
      <c r="AK6" s="467"/>
      <c r="AL6" s="467"/>
      <c r="AM6" s="468"/>
      <c r="AN6" s="468"/>
      <c r="AO6" s="468"/>
      <c r="AP6" s="468"/>
      <c r="AQ6" s="468"/>
      <c r="AR6" s="468"/>
      <c r="AS6" s="468"/>
      <c r="AT6" s="427" t="s">
        <v>196</v>
      </c>
      <c r="AU6" s="428"/>
      <c r="AV6" s="428"/>
      <c r="AW6" s="428"/>
      <c r="AX6" s="428"/>
      <c r="AY6" s="429"/>
      <c r="AZ6" s="430" t="s">
        <v>197</v>
      </c>
      <c r="BA6" s="431"/>
      <c r="BB6" s="432"/>
      <c r="BC6" s="419" t="s">
        <v>198</v>
      </c>
      <c r="BD6" s="420"/>
      <c r="BE6" s="355" t="s">
        <v>208</v>
      </c>
      <c r="BF6" s="412" t="s">
        <v>288</v>
      </c>
      <c r="BG6" s="477" t="s">
        <v>209</v>
      </c>
      <c r="BH6" s="478"/>
      <c r="BI6" s="478"/>
      <c r="BJ6" s="478"/>
      <c r="BK6" s="479"/>
    </row>
    <row r="7" spans="2:63" ht="29.1" customHeight="1" thickBot="1" x14ac:dyDescent="0.3">
      <c r="B7" s="396" t="s">
        <v>103</v>
      </c>
      <c r="C7" s="397"/>
      <c r="D7" s="397"/>
      <c r="E7" s="397"/>
      <c r="F7" s="397"/>
      <c r="G7" s="397"/>
      <c r="H7" s="397"/>
      <c r="I7" s="397"/>
      <c r="J7" s="397"/>
      <c r="K7" s="397"/>
      <c r="L7" s="397"/>
      <c r="M7" s="397"/>
      <c r="N7" s="397"/>
      <c r="O7" s="397"/>
      <c r="P7" s="397"/>
      <c r="Q7" s="398"/>
      <c r="R7" s="443" t="s">
        <v>228</v>
      </c>
      <c r="S7" s="443"/>
      <c r="T7" s="443"/>
      <c r="U7" s="443"/>
      <c r="V7" s="442" t="s">
        <v>278</v>
      </c>
      <c r="W7" s="443"/>
      <c r="X7" s="443"/>
      <c r="Y7" s="443"/>
      <c r="Z7" s="443"/>
      <c r="AA7" s="444"/>
      <c r="AB7" s="207"/>
      <c r="AC7" s="442" t="s">
        <v>230</v>
      </c>
      <c r="AD7" s="443"/>
      <c r="AE7" s="443"/>
      <c r="AF7" s="443"/>
      <c r="AG7" s="444"/>
      <c r="AH7" s="331"/>
      <c r="AI7" s="469" t="s">
        <v>261</v>
      </c>
      <c r="AJ7" s="470"/>
      <c r="AK7" s="470"/>
      <c r="AL7" s="471"/>
      <c r="AM7" s="295"/>
      <c r="AN7" s="295"/>
      <c r="AO7" s="442" t="s">
        <v>255</v>
      </c>
      <c r="AP7" s="444"/>
      <c r="AQ7" s="206" t="s">
        <v>259</v>
      </c>
      <c r="AR7" s="206" t="s">
        <v>256</v>
      </c>
      <c r="AS7" s="206" t="s">
        <v>264</v>
      </c>
      <c r="AT7" s="424" t="s">
        <v>231</v>
      </c>
      <c r="AU7" s="424"/>
      <c r="AV7" s="294" t="s">
        <v>199</v>
      </c>
      <c r="AW7" s="294" t="s">
        <v>103</v>
      </c>
      <c r="AX7" s="294" t="s">
        <v>232</v>
      </c>
      <c r="AY7" s="294" t="s">
        <v>233</v>
      </c>
      <c r="AZ7" s="356" t="s">
        <v>234</v>
      </c>
      <c r="BA7" s="356" t="s">
        <v>235</v>
      </c>
      <c r="BB7" s="356" t="s">
        <v>236</v>
      </c>
      <c r="BC7" s="356" t="s">
        <v>237</v>
      </c>
      <c r="BD7" s="356" t="s">
        <v>238</v>
      </c>
      <c r="BE7" s="356" t="s">
        <v>239</v>
      </c>
      <c r="BF7" s="413"/>
      <c r="BG7" s="480"/>
      <c r="BH7" s="481"/>
      <c r="BI7" s="481"/>
      <c r="BJ7" s="481"/>
      <c r="BK7" s="482"/>
    </row>
    <row r="8" spans="2:63" ht="32.25" customHeight="1" x14ac:dyDescent="0.25">
      <c r="B8" s="402" t="s">
        <v>115</v>
      </c>
      <c r="C8" s="416" t="s">
        <v>54</v>
      </c>
      <c r="D8" s="406" t="s">
        <v>55</v>
      </c>
      <c r="E8" s="407"/>
      <c r="F8" s="407"/>
      <c r="G8" s="407"/>
      <c r="H8" s="407"/>
      <c r="I8" s="407"/>
      <c r="J8" s="408"/>
      <c r="K8" s="416" t="s">
        <v>56</v>
      </c>
      <c r="L8" s="405" t="s">
        <v>223</v>
      </c>
      <c r="M8" s="404" t="s">
        <v>266</v>
      </c>
      <c r="N8" s="404" t="s">
        <v>229</v>
      </c>
      <c r="O8" s="417" t="s">
        <v>124</v>
      </c>
      <c r="P8" s="418" t="s">
        <v>235</v>
      </c>
      <c r="Q8" s="403" t="s">
        <v>57</v>
      </c>
      <c r="R8" s="448" t="s">
        <v>58</v>
      </c>
      <c r="S8" s="437" t="s">
        <v>59</v>
      </c>
      <c r="T8" s="449" t="s">
        <v>60</v>
      </c>
      <c r="U8" s="437" t="s">
        <v>59</v>
      </c>
      <c r="V8" s="449" t="s">
        <v>279</v>
      </c>
      <c r="W8" s="437" t="s">
        <v>227</v>
      </c>
      <c r="X8" s="395" t="s">
        <v>126</v>
      </c>
      <c r="Y8" s="472" t="s">
        <v>252</v>
      </c>
      <c r="Z8" s="449" t="s">
        <v>61</v>
      </c>
      <c r="AA8" s="449" t="s">
        <v>62</v>
      </c>
      <c r="AB8" s="437" t="s">
        <v>59</v>
      </c>
      <c r="AC8" s="449" t="s">
        <v>63</v>
      </c>
      <c r="AD8" s="437" t="s">
        <v>59</v>
      </c>
      <c r="AE8" s="449" t="s">
        <v>64</v>
      </c>
      <c r="AF8" s="437" t="s">
        <v>59</v>
      </c>
      <c r="AG8" s="474" t="s">
        <v>65</v>
      </c>
      <c r="AH8" s="332"/>
      <c r="AI8" s="451" t="s">
        <v>263</v>
      </c>
      <c r="AJ8" s="453" t="s">
        <v>250</v>
      </c>
      <c r="AK8" s="455" t="s">
        <v>251</v>
      </c>
      <c r="AL8" s="451" t="s">
        <v>262</v>
      </c>
      <c r="AM8" s="456" t="s">
        <v>250</v>
      </c>
      <c r="AN8" s="438" t="s">
        <v>251</v>
      </c>
      <c r="AO8" s="440" t="s">
        <v>253</v>
      </c>
      <c r="AP8" s="464" t="s">
        <v>254</v>
      </c>
      <c r="AQ8" s="435" t="s">
        <v>258</v>
      </c>
      <c r="AR8" s="435" t="s">
        <v>257</v>
      </c>
      <c r="AS8" s="475" t="s">
        <v>290</v>
      </c>
      <c r="AT8" s="425" t="s">
        <v>281</v>
      </c>
      <c r="AU8" s="459" t="s">
        <v>215</v>
      </c>
      <c r="AV8" s="458" t="s">
        <v>205</v>
      </c>
      <c r="AW8" s="421" t="s">
        <v>201</v>
      </c>
      <c r="AX8" s="421" t="s">
        <v>285</v>
      </c>
      <c r="AY8" s="422" t="s">
        <v>286</v>
      </c>
      <c r="AZ8" s="423" t="s">
        <v>66</v>
      </c>
      <c r="BA8" s="433" t="s">
        <v>206</v>
      </c>
      <c r="BB8" s="434" t="s">
        <v>67</v>
      </c>
      <c r="BC8" s="457" t="s">
        <v>68</v>
      </c>
      <c r="BD8" s="457" t="s">
        <v>116</v>
      </c>
      <c r="BE8" s="450" t="s">
        <v>265</v>
      </c>
      <c r="BF8" s="410" t="s">
        <v>287</v>
      </c>
      <c r="BG8" s="460" t="s">
        <v>305</v>
      </c>
      <c r="BH8" s="461"/>
      <c r="BI8" s="483" t="s">
        <v>69</v>
      </c>
      <c r="BJ8" s="483" t="s">
        <v>70</v>
      </c>
      <c r="BK8" s="485" t="s">
        <v>207</v>
      </c>
    </row>
    <row r="9" spans="2:63" ht="59.25" customHeight="1" x14ac:dyDescent="0.25">
      <c r="B9" s="402"/>
      <c r="C9" s="416"/>
      <c r="D9" s="409" t="s">
        <v>182</v>
      </c>
      <c r="E9" s="394" t="s">
        <v>179</v>
      </c>
      <c r="F9" s="394" t="s">
        <v>180</v>
      </c>
      <c r="G9" s="394" t="s">
        <v>181</v>
      </c>
      <c r="H9" s="394" t="s">
        <v>191</v>
      </c>
      <c r="I9" s="394" t="s">
        <v>183</v>
      </c>
      <c r="J9" s="394" t="s">
        <v>183</v>
      </c>
      <c r="K9" s="416"/>
      <c r="L9" s="405"/>
      <c r="M9" s="404"/>
      <c r="N9" s="404"/>
      <c r="O9" s="417"/>
      <c r="P9" s="418"/>
      <c r="Q9" s="403"/>
      <c r="R9" s="448"/>
      <c r="S9" s="437"/>
      <c r="T9" s="449"/>
      <c r="U9" s="437"/>
      <c r="V9" s="449"/>
      <c r="W9" s="437"/>
      <c r="X9" s="395"/>
      <c r="Y9" s="473"/>
      <c r="Z9" s="449"/>
      <c r="AA9" s="449"/>
      <c r="AB9" s="437"/>
      <c r="AC9" s="449"/>
      <c r="AD9" s="437"/>
      <c r="AE9" s="449"/>
      <c r="AF9" s="437"/>
      <c r="AG9" s="474"/>
      <c r="AH9" s="332"/>
      <c r="AI9" s="452"/>
      <c r="AJ9" s="454"/>
      <c r="AK9" s="439"/>
      <c r="AL9" s="452"/>
      <c r="AM9" s="454"/>
      <c r="AN9" s="439"/>
      <c r="AO9" s="441"/>
      <c r="AP9" s="465"/>
      <c r="AQ9" s="436"/>
      <c r="AR9" s="436"/>
      <c r="AS9" s="476"/>
      <c r="AT9" s="426"/>
      <c r="AU9" s="459"/>
      <c r="AV9" s="458"/>
      <c r="AW9" s="421"/>
      <c r="AX9" s="421"/>
      <c r="AY9" s="422"/>
      <c r="AZ9" s="423"/>
      <c r="BA9" s="433"/>
      <c r="BB9" s="434"/>
      <c r="BC9" s="457"/>
      <c r="BD9" s="457"/>
      <c r="BE9" s="450"/>
      <c r="BF9" s="411"/>
      <c r="BG9" s="462"/>
      <c r="BH9" s="463"/>
      <c r="BI9" s="484"/>
      <c r="BJ9" s="484"/>
      <c r="BK9" s="486"/>
    </row>
    <row r="10" spans="2:63" ht="42.75" customHeight="1" x14ac:dyDescent="0.25">
      <c r="B10" s="402"/>
      <c r="C10" s="416"/>
      <c r="D10" s="409"/>
      <c r="E10" s="394"/>
      <c r="F10" s="394"/>
      <c r="G10" s="394"/>
      <c r="H10" s="394"/>
      <c r="I10" s="394"/>
      <c r="J10" s="394"/>
      <c r="K10" s="416"/>
      <c r="L10" s="405"/>
      <c r="M10" s="404"/>
      <c r="N10" s="404"/>
      <c r="O10" s="417"/>
      <c r="P10" s="418"/>
      <c r="Q10" s="403"/>
      <c r="R10" s="448"/>
      <c r="S10" s="437"/>
      <c r="T10" s="449"/>
      <c r="U10" s="437"/>
      <c r="V10" s="449"/>
      <c r="W10" s="437"/>
      <c r="X10" s="395"/>
      <c r="Y10" s="473"/>
      <c r="Z10" s="449"/>
      <c r="AA10" s="449"/>
      <c r="AB10" s="437"/>
      <c r="AC10" s="449"/>
      <c r="AD10" s="437"/>
      <c r="AE10" s="449"/>
      <c r="AF10" s="437"/>
      <c r="AG10" s="474"/>
      <c r="AH10" s="332"/>
      <c r="AI10" s="289" t="s">
        <v>118</v>
      </c>
      <c r="AJ10" s="289"/>
      <c r="AK10" s="290"/>
      <c r="AL10" s="289" t="s">
        <v>118</v>
      </c>
      <c r="AM10" s="221"/>
      <c r="AN10" s="222"/>
      <c r="AO10" s="271" t="s">
        <v>227</v>
      </c>
      <c r="AP10" s="272" t="s">
        <v>227</v>
      </c>
      <c r="AQ10" s="223" t="s">
        <v>260</v>
      </c>
      <c r="AR10" s="224" t="s">
        <v>119</v>
      </c>
      <c r="AS10" s="273" t="s">
        <v>245</v>
      </c>
      <c r="AT10" s="426"/>
      <c r="AU10" s="459"/>
      <c r="AV10" s="458"/>
      <c r="AW10" s="421"/>
      <c r="AX10" s="421"/>
      <c r="AY10" s="422"/>
      <c r="AZ10" s="423"/>
      <c r="BA10" s="433"/>
      <c r="BB10" s="434"/>
      <c r="BC10" s="457"/>
      <c r="BD10" s="457"/>
      <c r="BE10" s="450"/>
      <c r="BF10" s="411"/>
      <c r="BG10" s="462"/>
      <c r="BH10" s="463"/>
      <c r="BI10" s="484"/>
      <c r="BJ10" s="484"/>
      <c r="BK10" s="486"/>
    </row>
    <row r="11" spans="2:63" ht="109.5" customHeight="1" x14ac:dyDescent="0.25">
      <c r="B11" s="240">
        <v>1</v>
      </c>
      <c r="C11" s="291"/>
      <c r="D11" s="242"/>
      <c r="E11" s="242"/>
      <c r="F11" s="242"/>
      <c r="G11" s="242"/>
      <c r="H11" s="242"/>
      <c r="I11" s="242"/>
      <c r="J11" s="242"/>
      <c r="K11" s="357"/>
      <c r="L11" s="324" t="str">
        <f>BH11</f>
        <v>Ikke vurdert</v>
      </c>
      <c r="M11" s="300"/>
      <c r="N11" s="298"/>
      <c r="O11" s="241"/>
      <c r="P11" s="298"/>
      <c r="Q11" s="300"/>
      <c r="R11" s="242">
        <v>0</v>
      </c>
      <c r="S11" s="254">
        <f t="shared" ref="S11:S25" si="0">_xlfn.IFS(R11&lt;=0.9,0,R11&lt;=500,3,R11&gt;=1500,3,R11&lt;=800,2,T11&lt;=1499,1)</f>
        <v>0</v>
      </c>
      <c r="T11" s="242">
        <v>0</v>
      </c>
      <c r="U11" s="250">
        <f>_xlfn.IFS(T11&lt;=0.9,0,T11&lt;=600,3,T11&gt;=1500,3,T11&lt;=999,2,T11&gt;=1000,1)</f>
        <v>0</v>
      </c>
      <c r="V11" s="242">
        <v>0</v>
      </c>
      <c r="W11" s="225">
        <f>_xlfn.IFS(V11&lt;=60,2,V11&lt;=140,1,V11&gt;=141,3)</f>
        <v>2</v>
      </c>
      <c r="X11" s="326" t="str">
        <f>_xlfn.IFS(V11=0,"No Data",V11&lt;300,"Lite",V11&lt;=700,"Mellomstort",V11&gt;700,"Stort")</f>
        <v>No Data</v>
      </c>
      <c r="Y11" s="226" t="e">
        <f>_xlfn.IFS(X11="Lite","1",X11="Mellomstort","2",X11="Stort","3")</f>
        <v>#N/A</v>
      </c>
      <c r="Z11" s="298"/>
      <c r="AA11" s="242"/>
      <c r="AB11" s="242"/>
      <c r="AC11" s="242"/>
      <c r="AD11" s="242"/>
      <c r="AE11" s="242"/>
      <c r="AF11" s="254"/>
      <c r="AG11" s="242"/>
      <c r="AH11" s="333">
        <f>_xlfn.IFS(AG11&lt;=0.9,0,AG11&lt;=75.1,1,AG11&lt;=200,3)</f>
        <v>0</v>
      </c>
      <c r="AI11" s="242"/>
      <c r="AJ11" s="254" t="str">
        <f>_xlfn.IFS(AI11&lt;=2,"0",AI11&lt;=86,"1",AI11&gt;86,"3")</f>
        <v>0</v>
      </c>
      <c r="AK11" s="255" t="str">
        <f>_xlfn.IFS(AI11&lt;=2,"0",AI11&lt;=66,"1",AI11&gt;66,"3")</f>
        <v>0</v>
      </c>
      <c r="AL11" s="242"/>
      <c r="AM11" s="254" t="str">
        <f>_xlfn.IFS(AL11&lt;=2,"0",AL11&lt;300,"1",AL11&lt;500,"2",AL11&gt;499,"3")</f>
        <v>0</v>
      </c>
      <c r="AN11" s="255" t="str">
        <f>_xlfn.IFS(AL11&lt;=2,"0",AL11&lt;=150,"1", AL11&lt;=250,"2", AL11&gt;249,"3")</f>
        <v>0</v>
      </c>
      <c r="AO11" s="256" t="str">
        <f t="shared" ref="AO11:AO12" si="1">IFERROR(IF(AND(Y11="1",AJ11="1"),"Lav Risiko",IF(AND(Y11="1",AJ11="2"),"Middels Risiko",IF(AND(Y11="1",AJ11="3"),"Høy Risiko",(IF(AND(Y11="2",AM11="1"),"Lav Risiko",IF(AND(Y11="2",AM11="2"),"Middels Risiko",IF(AND(Y11="2",AM11="3"),"Høy Risiko",(IF(Y11="3","Kraftgrenser ikke anbefalt for store ventiler"))))))))),"No Data")</f>
        <v>No Data</v>
      </c>
      <c r="AP11" s="256" t="str">
        <f t="shared" ref="AP11:AP12" si="2">IFERROR(IF(AND(Y11="1",AK11="1"),"Lav Risiko",IF(AND(Y11="1",AK11="2"),"Middels Risiko",IF(AND(Y11="1",AK11="3"),"Høy Risiko",(IF(AND(Y11="2",AN11="1"),"Lav Risiko",IF(AND(Y11="2",AN11="2"),"Middels Risiko",IF(AND(Y11="2",AN11="3"),"Høy Risiko",(IF(Y11="3","Kraftgrenser ikke anbefalt for store ventiler"))))))))),"No Data")</f>
        <v>No Data</v>
      </c>
      <c r="AQ11" s="328" t="str">
        <f>(IFERROR(_xlfn.IFS(AO11="Høy Risiko","Anbefales",AP11="Høy Risiko","Anbefales"),"Ikke nødvendig"))</f>
        <v>Ikke nødvendig</v>
      </c>
      <c r="AR11" s="250">
        <f>(V11/1000)/2*AL11</f>
        <v>0</v>
      </c>
      <c r="AS11" s="297"/>
      <c r="AT11" s="298"/>
      <c r="AU11" s="298"/>
      <c r="AV11" s="298"/>
      <c r="AW11" s="358"/>
      <c r="AX11" s="241"/>
      <c r="AY11" s="241"/>
      <c r="AZ11" s="241"/>
      <c r="BA11" s="241"/>
      <c r="BB11" s="241"/>
      <c r="BC11" s="250">
        <f>MAX(S11,U11,AB11,AD11,AF11,AH11)</f>
        <v>0</v>
      </c>
      <c r="BD11" s="250" t="str">
        <f>IF(BC11&gt;2,"JA","NEI")</f>
        <v>NEI</v>
      </c>
      <c r="BE11" s="292"/>
      <c r="BF11" s="293"/>
      <c r="BG11" s="263" t="s">
        <v>77</v>
      </c>
      <c r="BH11" s="264" t="str">
        <f>_xlfn.IFS(BG11="0","Ikke vurdert",BG11="1","Lav Risiko",BG11="2","Middels Risiko",BG11="3","Høy Risiko")</f>
        <v>Ikke vurdert</v>
      </c>
      <c r="BI11" s="241"/>
      <c r="BJ11" s="241"/>
      <c r="BK11" s="265"/>
    </row>
    <row r="12" spans="2:63" ht="158.25" customHeight="1" x14ac:dyDescent="0.25">
      <c r="B12" s="240">
        <v>2</v>
      </c>
      <c r="C12" s="241"/>
      <c r="D12" s="242"/>
      <c r="E12" s="242"/>
      <c r="F12" s="242"/>
      <c r="G12" s="242"/>
      <c r="H12" s="242"/>
      <c r="I12" s="242"/>
      <c r="J12" s="242"/>
      <c r="K12" s="357"/>
      <c r="L12" s="324" t="str">
        <f>BH12</f>
        <v>Ikke vurdert</v>
      </c>
      <c r="M12" s="300"/>
      <c r="N12" s="298"/>
      <c r="O12" s="241"/>
      <c r="P12" s="298"/>
      <c r="Q12" s="300"/>
      <c r="R12" s="242">
        <v>0</v>
      </c>
      <c r="S12" s="254">
        <f t="shared" si="0"/>
        <v>0</v>
      </c>
      <c r="T12" s="242">
        <v>0</v>
      </c>
      <c r="U12" s="250">
        <f t="shared" ref="U12:U25" si="3">_xlfn.IFS(T12&lt;=0.9,0,T12&lt;=600,3,T12&gt;=1500,3,T12&lt;=999,2,T12&gt;=1000,1)</f>
        <v>0</v>
      </c>
      <c r="V12" s="242">
        <v>0</v>
      </c>
      <c r="W12" s="225">
        <f t="shared" ref="W12:W25" si="4">_xlfn.IFS(V12&lt;=60,2,V12&lt;=140,1,V12&gt;=141,3)</f>
        <v>2</v>
      </c>
      <c r="X12" s="326" t="str">
        <f t="shared" ref="X12:X25" si="5">_xlfn.IFS(V12=0,"No Data",V12&lt;300,"Lite",V12&lt;=700,"Mellomstort",V12&gt;700,"Stort")</f>
        <v>No Data</v>
      </c>
      <c r="Y12" s="226" t="e">
        <f t="shared" ref="Y12:Y25" si="6">_xlfn.IFS(X12="Lite","1",X12="Mellomstort","2",X12="Stort","3")</f>
        <v>#N/A</v>
      </c>
      <c r="Z12" s="299"/>
      <c r="AA12" s="242"/>
      <c r="AB12" s="242"/>
      <c r="AC12" s="242"/>
      <c r="AD12" s="242"/>
      <c r="AE12" s="242"/>
      <c r="AF12" s="254"/>
      <c r="AG12" s="242"/>
      <c r="AH12" s="333">
        <f t="shared" ref="AH12:AH20" si="7">_xlfn.IFS(AG12&lt;=0.9,0,AG12&lt;=75.1,1,AG12&lt;=200,3)</f>
        <v>0</v>
      </c>
      <c r="AI12" s="242"/>
      <c r="AJ12" s="254" t="str">
        <f t="shared" ref="AJ12:AJ25" si="8">_xlfn.IFS(AI12&lt;=2,"0",AI12&lt;=86,"1",AI12&gt;86,"3")</f>
        <v>0</v>
      </c>
      <c r="AK12" s="255" t="str">
        <f t="shared" ref="AK12:AK25" si="9">_xlfn.IFS(AI12&lt;=2,"0",AI12&lt;=66,"1",AI12&gt;66,"3")</f>
        <v>0</v>
      </c>
      <c r="AL12" s="242"/>
      <c r="AM12" s="254" t="str">
        <f t="shared" ref="AM12:AM25" si="10">_xlfn.IFS(AL12&lt;=2,"0",AL12&lt;300,"1",AL12&lt;500,"2",AL12&gt;499,"3")</f>
        <v>0</v>
      </c>
      <c r="AN12" s="255" t="str">
        <f t="shared" ref="AN12:AN25" si="11">_xlfn.IFS(AL12&lt;=2,"0",AL12&lt;=150,"1", AL12&lt;=250,"2", AL12&gt;249,"3")</f>
        <v>0</v>
      </c>
      <c r="AO12" s="256" t="str">
        <f t="shared" si="1"/>
        <v>No Data</v>
      </c>
      <c r="AP12" s="256" t="str">
        <f t="shared" si="2"/>
        <v>No Data</v>
      </c>
      <c r="AQ12" s="328" t="str">
        <f t="shared" ref="AQ12:AQ25" si="12">(IFERROR(_xlfn.IFS(AO12="Høy Risiko","Anbefales",AP12="Høy Risiko","Anbefales"),"Ikke nødvendig"))</f>
        <v>Ikke nødvendig</v>
      </c>
      <c r="AR12" s="250">
        <f>(V12/1000)/2*AL12</f>
        <v>0</v>
      </c>
      <c r="AS12" s="297"/>
      <c r="AT12" s="298"/>
      <c r="AU12" s="298"/>
      <c r="AV12" s="298"/>
      <c r="AW12" s="358"/>
      <c r="AX12" s="241"/>
      <c r="AY12" s="241"/>
      <c r="AZ12" s="241"/>
      <c r="BA12" s="241"/>
      <c r="BB12" s="241"/>
      <c r="BC12" s="250">
        <f t="shared" ref="BC12:BC20" si="13">MAX(S12,AB12,AD12,AF12,AH12)</f>
        <v>0</v>
      </c>
      <c r="BD12" s="250" t="str">
        <f t="shared" ref="BD12:BD25" si="14">IF(BC12&gt;2,"JA","NEI")</f>
        <v>NEI</v>
      </c>
      <c r="BE12" s="239"/>
      <c r="BF12" s="262"/>
      <c r="BG12" s="263" t="s">
        <v>77</v>
      </c>
      <c r="BH12" s="264" t="str">
        <f t="shared" ref="BH12:BH25" si="15">_xlfn.IFS(BG12="0","Ikke vurdert",BG12="1","Lav Risiko",BG12="2","Middels Risiko",BG12="3","Høy Risiko")</f>
        <v>Ikke vurdert</v>
      </c>
      <c r="BI12" s="241"/>
      <c r="BJ12" s="241"/>
      <c r="BK12" s="265"/>
    </row>
    <row r="13" spans="2:63" ht="171.75" customHeight="1" x14ac:dyDescent="0.25">
      <c r="B13" s="240">
        <v>3</v>
      </c>
      <c r="C13" s="241"/>
      <c r="D13" s="242"/>
      <c r="E13" s="242"/>
      <c r="F13" s="242"/>
      <c r="G13" s="242"/>
      <c r="H13" s="242"/>
      <c r="I13" s="242"/>
      <c r="J13" s="242"/>
      <c r="K13" s="357"/>
      <c r="L13" s="324" t="str">
        <f t="shared" ref="L13:L25" si="16">BH13</f>
        <v>Ikke vurdert</v>
      </c>
      <c r="M13" s="300"/>
      <c r="N13" s="298"/>
      <c r="O13" s="241"/>
      <c r="P13" s="298"/>
      <c r="Q13" s="300"/>
      <c r="R13" s="242">
        <v>0</v>
      </c>
      <c r="S13" s="254">
        <f t="shared" si="0"/>
        <v>0</v>
      </c>
      <c r="T13" s="242">
        <v>0</v>
      </c>
      <c r="U13" s="250">
        <f t="shared" si="3"/>
        <v>0</v>
      </c>
      <c r="V13" s="242">
        <v>0</v>
      </c>
      <c r="W13" s="225">
        <f t="shared" si="4"/>
        <v>2</v>
      </c>
      <c r="X13" s="326" t="str">
        <f t="shared" si="5"/>
        <v>No Data</v>
      </c>
      <c r="Y13" s="226" t="e">
        <f t="shared" si="6"/>
        <v>#N/A</v>
      </c>
      <c r="Z13" s="299"/>
      <c r="AA13" s="242"/>
      <c r="AB13" s="242">
        <f t="shared" ref="AB13:AB25" si="17">_xlfn.IFS(AA13&lt;=0.9,0,AA13&lt;=100,1,AA13&gt;=101,3)</f>
        <v>0</v>
      </c>
      <c r="AC13" s="242"/>
      <c r="AD13" s="242">
        <f t="shared" ref="AD13:AD25" si="18">_xlfn.IFS(AA13&lt;=0.9,0,AC13&lt;=500,1,AC13&gt;=501,3)</f>
        <v>0</v>
      </c>
      <c r="AE13" s="242"/>
      <c r="AF13" s="254">
        <f t="shared" ref="AF13:AF25" si="19">_xlfn.IFS(AE13&lt;=0.9,0,AE13&lt;=700,3,AE13&gt;=700,1)</f>
        <v>0</v>
      </c>
      <c r="AG13" s="242"/>
      <c r="AH13" s="333">
        <f t="shared" si="7"/>
        <v>0</v>
      </c>
      <c r="AI13" s="242"/>
      <c r="AJ13" s="254" t="str">
        <f t="shared" si="8"/>
        <v>0</v>
      </c>
      <c r="AK13" s="255" t="str">
        <f t="shared" si="9"/>
        <v>0</v>
      </c>
      <c r="AL13" s="242"/>
      <c r="AM13" s="254" t="str">
        <f t="shared" si="10"/>
        <v>0</v>
      </c>
      <c r="AN13" s="255" t="str">
        <f t="shared" si="11"/>
        <v>0</v>
      </c>
      <c r="AO13" s="256" t="str">
        <f t="shared" ref="AO13:AO25" si="20">IFERROR(IF(AND(Y13="1",AJ13="1"),"Lav Risiko",IF(AND(Y13="1",AJ13="2"),"Middels Risiko",IF(AND(Y13="1",AJ13="3"),"Høy Risiko",(IF(AND(Y13="2",AM13="1"),"Lav Risiko",IF(AND(Y13="2",AM13="2"),"Middels Risiko",IF(AND(Y13="2",AM13="3"),"Høy Risiko",(IF(Y13="3","Kraftgrenser ikke anbefalt for store ventiler"))))))))),"No Data")</f>
        <v>No Data</v>
      </c>
      <c r="AP13" s="256" t="str">
        <f t="shared" ref="AP13:AP25" si="21">IFERROR(IF(AND(Y13="1",AK13="1"),"Lav Risiko",IF(AND(Y13="1",AK13="2"),"Middels Risiko",IF(AND(Y13="1",AK13="3"),"Høy Risiko",(IF(AND(Y13="2",AN13="1"),"Lav Risiko",IF(AND(Y13="2",AN13="2"),"Middels Risiko",IF(AND(Y13="2",AN13="3"),"Høy Risiko",(IF(Y13="3","Kraftgrenser ikke anbefalt for store ventiler"))))))))),"No Data")</f>
        <v>No Data</v>
      </c>
      <c r="AQ13" s="328" t="str">
        <f t="shared" si="12"/>
        <v>Ikke nødvendig</v>
      </c>
      <c r="AR13" s="250">
        <f t="shared" ref="AR13:AR25" si="22">(V13/1000)/2*AL13</f>
        <v>0</v>
      </c>
      <c r="AS13" s="297"/>
      <c r="AT13" s="298"/>
      <c r="AU13" s="298"/>
      <c r="AV13" s="298"/>
      <c r="AW13" s="359"/>
      <c r="AX13" s="241"/>
      <c r="AY13" s="241"/>
      <c r="AZ13" s="241"/>
      <c r="BA13" s="241"/>
      <c r="BB13" s="241"/>
      <c r="BC13" s="250">
        <f t="shared" si="13"/>
        <v>0</v>
      </c>
      <c r="BD13" s="250" t="str">
        <f t="shared" si="14"/>
        <v>NEI</v>
      </c>
      <c r="BE13" s="239"/>
      <c r="BF13" s="262"/>
      <c r="BG13" s="263" t="s">
        <v>77</v>
      </c>
      <c r="BH13" s="264" t="str">
        <f t="shared" si="15"/>
        <v>Ikke vurdert</v>
      </c>
      <c r="BI13" s="241"/>
      <c r="BJ13" s="241"/>
      <c r="BK13" s="265"/>
    </row>
    <row r="14" spans="2:63" ht="171.75" customHeight="1" x14ac:dyDescent="0.25">
      <c r="B14" s="240">
        <v>4</v>
      </c>
      <c r="C14" s="241"/>
      <c r="D14" s="242"/>
      <c r="E14" s="242"/>
      <c r="F14" s="242"/>
      <c r="G14" s="242"/>
      <c r="H14" s="242"/>
      <c r="I14" s="242"/>
      <c r="J14" s="242"/>
      <c r="K14" s="357"/>
      <c r="L14" s="324" t="str">
        <f t="shared" ref="L14" si="23">BH14</f>
        <v>Ikke vurdert</v>
      </c>
      <c r="M14" s="300"/>
      <c r="N14" s="298"/>
      <c r="O14" s="241"/>
      <c r="P14" s="298"/>
      <c r="Q14" s="300"/>
      <c r="R14" s="242">
        <v>0</v>
      </c>
      <c r="S14" s="254">
        <f t="shared" ref="S14" si="24">_xlfn.IFS(R14&lt;=0.9,0,R14&lt;=500,3,R14&gt;=1500,3,R14&lt;=800,2,T14&lt;=1499,1)</f>
        <v>0</v>
      </c>
      <c r="T14" s="242">
        <v>0</v>
      </c>
      <c r="U14" s="250">
        <f t="shared" ref="U14" si="25">_xlfn.IFS(T14&lt;=0.9,0,T14&lt;=600,3,T14&gt;=1500,3,T14&lt;=999,2,T14&gt;=1000,1)</f>
        <v>0</v>
      </c>
      <c r="V14" s="242">
        <v>0</v>
      </c>
      <c r="W14" s="225">
        <f t="shared" ref="W14" si="26">_xlfn.IFS(V14&lt;=60,2,V14&lt;=140,1,V14&gt;=141,3)</f>
        <v>2</v>
      </c>
      <c r="X14" s="326" t="str">
        <f t="shared" ref="X14" si="27">_xlfn.IFS(V14=0,"No Data",V14&lt;300,"Lite",V14&lt;=700,"Mellomstort",V14&gt;700,"Stort")</f>
        <v>No Data</v>
      </c>
      <c r="Y14" s="226" t="e">
        <f t="shared" ref="Y14" si="28">_xlfn.IFS(X14="Lite","1",X14="Mellomstort","2",X14="Stort","3")</f>
        <v>#N/A</v>
      </c>
      <c r="Z14" s="299"/>
      <c r="AA14" s="242"/>
      <c r="AB14" s="242">
        <f t="shared" ref="AB14" si="29">_xlfn.IFS(AA14&lt;=0.9,0,AA14&lt;=100,1,AA14&gt;=101,3)</f>
        <v>0</v>
      </c>
      <c r="AC14" s="242"/>
      <c r="AD14" s="242">
        <f t="shared" ref="AD14" si="30">_xlfn.IFS(AA14&lt;=0.9,0,AC14&lt;=500,1,AC14&gt;=501,3)</f>
        <v>0</v>
      </c>
      <c r="AE14" s="242"/>
      <c r="AF14" s="254">
        <f t="shared" ref="AF14" si="31">_xlfn.IFS(AE14&lt;=0.9,0,AE14&lt;=700,3,AE14&gt;=700,1)</f>
        <v>0</v>
      </c>
      <c r="AG14" s="242"/>
      <c r="AH14" s="333">
        <f t="shared" ref="AH14" si="32">_xlfn.IFS(AG14&lt;=0.9,0,AG14&lt;=75.1,1,AG14&lt;=200,3)</f>
        <v>0</v>
      </c>
      <c r="AI14" s="242"/>
      <c r="AJ14" s="254" t="str">
        <f t="shared" ref="AJ14" si="33">_xlfn.IFS(AI14&lt;=2,"0",AI14&lt;=86,"1",AI14&gt;86,"3")</f>
        <v>0</v>
      </c>
      <c r="AK14" s="255" t="str">
        <f t="shared" ref="AK14" si="34">_xlfn.IFS(AI14&lt;=2,"0",AI14&lt;=66,"1",AI14&gt;66,"3")</f>
        <v>0</v>
      </c>
      <c r="AL14" s="242"/>
      <c r="AM14" s="254" t="str">
        <f t="shared" ref="AM14" si="35">_xlfn.IFS(AL14&lt;=2,"0",AL14&lt;300,"1",AL14&lt;500,"2",AL14&gt;499,"3")</f>
        <v>0</v>
      </c>
      <c r="AN14" s="255" t="str">
        <f t="shared" ref="AN14" si="36">_xlfn.IFS(AL14&lt;=2,"0",AL14&lt;=150,"1", AL14&lt;=250,"2", AL14&gt;249,"3")</f>
        <v>0</v>
      </c>
      <c r="AO14" s="256" t="str">
        <f t="shared" ref="AO14" si="37">IFERROR(IF(AND(Y14="1",AJ14="1"),"Lav Risiko",IF(AND(Y14="1",AJ14="2"),"Middels Risiko",IF(AND(Y14="1",AJ14="3"),"Høy Risiko",(IF(AND(Y14="2",AM14="1"),"Lav Risiko",IF(AND(Y14="2",AM14="2"),"Middels Risiko",IF(AND(Y14="2",AM14="3"),"Høy Risiko",(IF(Y14="3","Kraftgrenser ikke anbefalt for store ventiler"))))))))),"No Data")</f>
        <v>No Data</v>
      </c>
      <c r="AP14" s="256" t="str">
        <f t="shared" ref="AP14" si="38">IFERROR(IF(AND(Y14="1",AK14="1"),"Lav Risiko",IF(AND(Y14="1",AK14="2"),"Middels Risiko",IF(AND(Y14="1",AK14="3"),"Høy Risiko",(IF(AND(Y14="2",AN14="1"),"Lav Risiko",IF(AND(Y14="2",AN14="2"),"Middels Risiko",IF(AND(Y14="2",AN14="3"),"Høy Risiko",(IF(Y14="3","Kraftgrenser ikke anbefalt for store ventiler"))))))))),"No Data")</f>
        <v>No Data</v>
      </c>
      <c r="AQ14" s="328" t="str">
        <f t="shared" ref="AQ14" si="39">(IFERROR(_xlfn.IFS(AO14="Høy Risiko","Anbefales",AP14="Høy Risiko","Anbefales"),"Ikke nødvendig"))</f>
        <v>Ikke nødvendig</v>
      </c>
      <c r="AR14" s="250">
        <f t="shared" ref="AR14" si="40">(V14/1000)/2*AL14</f>
        <v>0</v>
      </c>
      <c r="AS14" s="297"/>
      <c r="AT14" s="298"/>
      <c r="AU14" s="298"/>
      <c r="AV14" s="298"/>
      <c r="AW14" s="359"/>
      <c r="AX14" s="241"/>
      <c r="AY14" s="241"/>
      <c r="AZ14" s="241"/>
      <c r="BA14" s="241"/>
      <c r="BB14" s="241"/>
      <c r="BC14" s="250">
        <f t="shared" ref="BC14" si="41">MAX(S14,AB14,AD14,AF14,AH14)</f>
        <v>0</v>
      </c>
      <c r="BD14" s="250" t="str">
        <f t="shared" ref="BD14" si="42">IF(BC14&gt;2,"JA","NEI")</f>
        <v>NEI</v>
      </c>
      <c r="BE14" s="239"/>
      <c r="BF14" s="262"/>
      <c r="BG14" s="263" t="s">
        <v>77</v>
      </c>
      <c r="BH14" s="264" t="str">
        <f t="shared" ref="BH14" si="43">_xlfn.IFS(BG14="0","Ikke vurdert",BG14="1","Lav Risiko",BG14="2","Middels Risiko",BG14="3","Høy Risiko")</f>
        <v>Ikke vurdert</v>
      </c>
      <c r="BI14" s="241"/>
      <c r="BJ14" s="241"/>
      <c r="BK14" s="265"/>
    </row>
    <row r="15" spans="2:63" ht="61.5" customHeight="1" x14ac:dyDescent="0.25">
      <c r="B15" s="240">
        <v>5</v>
      </c>
      <c r="C15" s="241"/>
      <c r="D15" s="242"/>
      <c r="E15" s="242"/>
      <c r="F15" s="242"/>
      <c r="G15" s="242"/>
      <c r="H15" s="242"/>
      <c r="I15" s="242"/>
      <c r="J15" s="242"/>
      <c r="K15" s="243"/>
      <c r="L15" s="324" t="str">
        <f t="shared" si="16"/>
        <v>Ikke vurdert</v>
      </c>
      <c r="M15" s="300"/>
      <c r="N15" s="298"/>
      <c r="O15" s="241"/>
      <c r="P15" s="298"/>
      <c r="Q15" s="300"/>
      <c r="R15" s="242"/>
      <c r="S15" s="254">
        <f t="shared" si="0"/>
        <v>0</v>
      </c>
      <c r="T15" s="242"/>
      <c r="U15" s="250">
        <f t="shared" si="3"/>
        <v>0</v>
      </c>
      <c r="V15" s="242"/>
      <c r="W15" s="225">
        <f t="shared" si="4"/>
        <v>2</v>
      </c>
      <c r="X15" s="326" t="str">
        <f t="shared" si="5"/>
        <v>No Data</v>
      </c>
      <c r="Y15" s="226" t="e">
        <f t="shared" si="6"/>
        <v>#N/A</v>
      </c>
      <c r="Z15" s="299"/>
      <c r="AA15" s="242"/>
      <c r="AB15" s="242">
        <f t="shared" si="17"/>
        <v>0</v>
      </c>
      <c r="AC15" s="242"/>
      <c r="AD15" s="242">
        <f t="shared" si="18"/>
        <v>0</v>
      </c>
      <c r="AE15" s="242"/>
      <c r="AF15" s="254">
        <f t="shared" si="19"/>
        <v>0</v>
      </c>
      <c r="AG15" s="242"/>
      <c r="AH15" s="333">
        <f t="shared" si="7"/>
        <v>0</v>
      </c>
      <c r="AI15" s="242"/>
      <c r="AJ15" s="254" t="str">
        <f t="shared" si="8"/>
        <v>0</v>
      </c>
      <c r="AK15" s="255" t="str">
        <f t="shared" si="9"/>
        <v>0</v>
      </c>
      <c r="AL15" s="242"/>
      <c r="AM15" s="254" t="str">
        <f t="shared" si="10"/>
        <v>0</v>
      </c>
      <c r="AN15" s="255" t="str">
        <f t="shared" si="11"/>
        <v>0</v>
      </c>
      <c r="AO15" s="256" t="str">
        <f t="shared" si="20"/>
        <v>No Data</v>
      </c>
      <c r="AP15" s="256" t="str">
        <f t="shared" si="21"/>
        <v>No Data</v>
      </c>
      <c r="AQ15" s="328" t="str">
        <f t="shared" si="12"/>
        <v>Ikke nødvendig</v>
      </c>
      <c r="AR15" s="250">
        <f t="shared" si="22"/>
        <v>0</v>
      </c>
      <c r="AS15" s="297"/>
      <c r="AT15" s="298"/>
      <c r="AU15" s="298"/>
      <c r="AV15" s="298"/>
      <c r="AW15" s="241"/>
      <c r="AX15" s="241"/>
      <c r="AY15" s="241"/>
      <c r="AZ15" s="241"/>
      <c r="BA15" s="241"/>
      <c r="BB15" s="241"/>
      <c r="BC15" s="250">
        <f t="shared" si="13"/>
        <v>0</v>
      </c>
      <c r="BD15" s="250" t="str">
        <f t="shared" si="14"/>
        <v>NEI</v>
      </c>
      <c r="BE15" s="239"/>
      <c r="BF15" s="262"/>
      <c r="BG15" s="263" t="s">
        <v>77</v>
      </c>
      <c r="BH15" s="264" t="str">
        <f t="shared" si="15"/>
        <v>Ikke vurdert</v>
      </c>
      <c r="BI15" s="241"/>
      <c r="BJ15" s="241"/>
      <c r="BK15" s="265"/>
    </row>
    <row r="16" spans="2:63" ht="61.5" customHeight="1" x14ac:dyDescent="0.25">
      <c r="B16" s="240">
        <v>6</v>
      </c>
      <c r="C16" s="241"/>
      <c r="D16" s="242"/>
      <c r="E16" s="242"/>
      <c r="F16" s="242"/>
      <c r="G16" s="242"/>
      <c r="H16" s="242"/>
      <c r="I16" s="242"/>
      <c r="J16" s="242"/>
      <c r="K16" s="243"/>
      <c r="L16" s="324" t="str">
        <f t="shared" si="16"/>
        <v>Ikke vurdert</v>
      </c>
      <c r="M16" s="300"/>
      <c r="N16" s="298"/>
      <c r="O16" s="241"/>
      <c r="P16" s="298"/>
      <c r="Q16" s="300"/>
      <c r="R16" s="242"/>
      <c r="S16" s="254">
        <f t="shared" si="0"/>
        <v>0</v>
      </c>
      <c r="T16" s="242"/>
      <c r="U16" s="250">
        <f t="shared" si="3"/>
        <v>0</v>
      </c>
      <c r="V16" s="242"/>
      <c r="W16" s="225">
        <f t="shared" si="4"/>
        <v>2</v>
      </c>
      <c r="X16" s="326" t="str">
        <f t="shared" si="5"/>
        <v>No Data</v>
      </c>
      <c r="Y16" s="226" t="e">
        <f t="shared" si="6"/>
        <v>#N/A</v>
      </c>
      <c r="Z16" s="299"/>
      <c r="AA16" s="242"/>
      <c r="AB16" s="242">
        <f t="shared" si="17"/>
        <v>0</v>
      </c>
      <c r="AC16" s="242"/>
      <c r="AD16" s="242">
        <f t="shared" si="18"/>
        <v>0</v>
      </c>
      <c r="AE16" s="242"/>
      <c r="AF16" s="254">
        <f t="shared" si="19"/>
        <v>0</v>
      </c>
      <c r="AG16" s="242"/>
      <c r="AH16" s="333">
        <f t="shared" si="7"/>
        <v>0</v>
      </c>
      <c r="AI16" s="242"/>
      <c r="AJ16" s="254" t="str">
        <f t="shared" si="8"/>
        <v>0</v>
      </c>
      <c r="AK16" s="255" t="str">
        <f t="shared" si="9"/>
        <v>0</v>
      </c>
      <c r="AL16" s="242"/>
      <c r="AM16" s="254" t="str">
        <f t="shared" si="10"/>
        <v>0</v>
      </c>
      <c r="AN16" s="255" t="str">
        <f t="shared" si="11"/>
        <v>0</v>
      </c>
      <c r="AO16" s="256" t="str">
        <f t="shared" si="20"/>
        <v>No Data</v>
      </c>
      <c r="AP16" s="256" t="str">
        <f t="shared" si="21"/>
        <v>No Data</v>
      </c>
      <c r="AQ16" s="328" t="str">
        <f t="shared" si="12"/>
        <v>Ikke nødvendig</v>
      </c>
      <c r="AR16" s="250">
        <f t="shared" si="22"/>
        <v>0</v>
      </c>
      <c r="AS16" s="297"/>
      <c r="AT16" s="298"/>
      <c r="AU16" s="298"/>
      <c r="AV16" s="298"/>
      <c r="AW16" s="241"/>
      <c r="AX16" s="241"/>
      <c r="AY16" s="241"/>
      <c r="AZ16" s="241"/>
      <c r="BA16" s="241"/>
      <c r="BB16" s="241"/>
      <c r="BC16" s="250">
        <f t="shared" si="13"/>
        <v>0</v>
      </c>
      <c r="BD16" s="250" t="str">
        <f t="shared" si="14"/>
        <v>NEI</v>
      </c>
      <c r="BE16" s="239"/>
      <c r="BF16" s="262"/>
      <c r="BG16" s="263" t="s">
        <v>77</v>
      </c>
      <c r="BH16" s="264" t="str">
        <f t="shared" si="15"/>
        <v>Ikke vurdert</v>
      </c>
      <c r="BI16" s="241"/>
      <c r="BJ16" s="241"/>
      <c r="BK16" s="265"/>
    </row>
    <row r="17" spans="2:63" ht="61.5" customHeight="1" x14ac:dyDescent="0.25">
      <c r="B17" s="240">
        <v>7</v>
      </c>
      <c r="C17" s="241"/>
      <c r="D17" s="242"/>
      <c r="E17" s="242"/>
      <c r="F17" s="242"/>
      <c r="G17" s="242"/>
      <c r="H17" s="242"/>
      <c r="I17" s="242"/>
      <c r="J17" s="242"/>
      <c r="K17" s="243"/>
      <c r="L17" s="324" t="str">
        <f t="shared" si="16"/>
        <v>Ikke vurdert</v>
      </c>
      <c r="M17" s="300"/>
      <c r="N17" s="298"/>
      <c r="O17" s="241"/>
      <c r="P17" s="298"/>
      <c r="Q17" s="300"/>
      <c r="R17" s="242"/>
      <c r="S17" s="254">
        <f t="shared" si="0"/>
        <v>0</v>
      </c>
      <c r="T17" s="242"/>
      <c r="U17" s="250">
        <f t="shared" si="3"/>
        <v>0</v>
      </c>
      <c r="V17" s="242"/>
      <c r="W17" s="225">
        <f t="shared" si="4"/>
        <v>2</v>
      </c>
      <c r="X17" s="326" t="str">
        <f t="shared" si="5"/>
        <v>No Data</v>
      </c>
      <c r="Y17" s="226" t="e">
        <f t="shared" si="6"/>
        <v>#N/A</v>
      </c>
      <c r="Z17" s="299"/>
      <c r="AA17" s="242"/>
      <c r="AB17" s="242">
        <f t="shared" si="17"/>
        <v>0</v>
      </c>
      <c r="AC17" s="242"/>
      <c r="AD17" s="242">
        <f t="shared" si="18"/>
        <v>0</v>
      </c>
      <c r="AE17" s="242"/>
      <c r="AF17" s="254">
        <f t="shared" si="19"/>
        <v>0</v>
      </c>
      <c r="AG17" s="242"/>
      <c r="AH17" s="333">
        <f t="shared" si="7"/>
        <v>0</v>
      </c>
      <c r="AI17" s="242"/>
      <c r="AJ17" s="254" t="str">
        <f t="shared" si="8"/>
        <v>0</v>
      </c>
      <c r="AK17" s="255" t="str">
        <f t="shared" si="9"/>
        <v>0</v>
      </c>
      <c r="AL17" s="242"/>
      <c r="AM17" s="254" t="str">
        <f t="shared" si="10"/>
        <v>0</v>
      </c>
      <c r="AN17" s="255" t="str">
        <f t="shared" si="11"/>
        <v>0</v>
      </c>
      <c r="AO17" s="256" t="str">
        <f t="shared" si="20"/>
        <v>No Data</v>
      </c>
      <c r="AP17" s="256" t="str">
        <f t="shared" si="21"/>
        <v>No Data</v>
      </c>
      <c r="AQ17" s="328" t="str">
        <f t="shared" si="12"/>
        <v>Ikke nødvendig</v>
      </c>
      <c r="AR17" s="250">
        <f t="shared" si="22"/>
        <v>0</v>
      </c>
      <c r="AS17" s="297"/>
      <c r="AT17" s="298"/>
      <c r="AU17" s="298"/>
      <c r="AV17" s="298"/>
      <c r="AW17" s="241"/>
      <c r="AX17" s="241"/>
      <c r="AY17" s="241"/>
      <c r="AZ17" s="241"/>
      <c r="BA17" s="241"/>
      <c r="BB17" s="241"/>
      <c r="BC17" s="250">
        <f t="shared" si="13"/>
        <v>0</v>
      </c>
      <c r="BD17" s="250" t="str">
        <f t="shared" si="14"/>
        <v>NEI</v>
      </c>
      <c r="BE17" s="239"/>
      <c r="BF17" s="262"/>
      <c r="BG17" s="263" t="s">
        <v>77</v>
      </c>
      <c r="BH17" s="264" t="str">
        <f t="shared" si="15"/>
        <v>Ikke vurdert</v>
      </c>
      <c r="BI17" s="241"/>
      <c r="BJ17" s="241"/>
      <c r="BK17" s="265"/>
    </row>
    <row r="18" spans="2:63" ht="61.5" customHeight="1" x14ac:dyDescent="0.25">
      <c r="B18" s="240">
        <v>8</v>
      </c>
      <c r="C18" s="241"/>
      <c r="D18" s="242"/>
      <c r="E18" s="242"/>
      <c r="F18" s="242"/>
      <c r="G18" s="242"/>
      <c r="H18" s="242"/>
      <c r="I18" s="242"/>
      <c r="J18" s="242"/>
      <c r="K18" s="243"/>
      <c r="L18" s="324" t="str">
        <f t="shared" si="16"/>
        <v>Ikke vurdert</v>
      </c>
      <c r="M18" s="300"/>
      <c r="N18" s="298"/>
      <c r="O18" s="241"/>
      <c r="P18" s="298"/>
      <c r="Q18" s="300"/>
      <c r="R18" s="242"/>
      <c r="S18" s="254">
        <f t="shared" si="0"/>
        <v>0</v>
      </c>
      <c r="T18" s="242"/>
      <c r="U18" s="250">
        <f t="shared" si="3"/>
        <v>0</v>
      </c>
      <c r="V18" s="242"/>
      <c r="W18" s="225">
        <f t="shared" si="4"/>
        <v>2</v>
      </c>
      <c r="X18" s="326" t="str">
        <f t="shared" si="5"/>
        <v>No Data</v>
      </c>
      <c r="Y18" s="226" t="e">
        <f t="shared" si="6"/>
        <v>#N/A</v>
      </c>
      <c r="Z18" s="299"/>
      <c r="AA18" s="242"/>
      <c r="AB18" s="242">
        <f t="shared" si="17"/>
        <v>0</v>
      </c>
      <c r="AC18" s="242"/>
      <c r="AD18" s="242">
        <f t="shared" si="18"/>
        <v>0</v>
      </c>
      <c r="AE18" s="242"/>
      <c r="AF18" s="254">
        <f t="shared" si="19"/>
        <v>0</v>
      </c>
      <c r="AG18" s="242"/>
      <c r="AH18" s="333">
        <f t="shared" si="7"/>
        <v>0</v>
      </c>
      <c r="AI18" s="242"/>
      <c r="AJ18" s="254" t="str">
        <f t="shared" si="8"/>
        <v>0</v>
      </c>
      <c r="AK18" s="255" t="str">
        <f t="shared" si="9"/>
        <v>0</v>
      </c>
      <c r="AL18" s="242"/>
      <c r="AM18" s="254" t="str">
        <f t="shared" si="10"/>
        <v>0</v>
      </c>
      <c r="AN18" s="255" t="str">
        <f t="shared" si="11"/>
        <v>0</v>
      </c>
      <c r="AO18" s="256" t="str">
        <f t="shared" si="20"/>
        <v>No Data</v>
      </c>
      <c r="AP18" s="256" t="str">
        <f t="shared" si="21"/>
        <v>No Data</v>
      </c>
      <c r="AQ18" s="328" t="str">
        <f t="shared" si="12"/>
        <v>Ikke nødvendig</v>
      </c>
      <c r="AR18" s="250">
        <f t="shared" si="22"/>
        <v>0</v>
      </c>
      <c r="AS18" s="297"/>
      <c r="AT18" s="298"/>
      <c r="AU18" s="298"/>
      <c r="AV18" s="298"/>
      <c r="AW18" s="241"/>
      <c r="AX18" s="241"/>
      <c r="AY18" s="241"/>
      <c r="AZ18" s="241"/>
      <c r="BA18" s="241"/>
      <c r="BB18" s="241"/>
      <c r="BC18" s="250">
        <f t="shared" si="13"/>
        <v>0</v>
      </c>
      <c r="BD18" s="250" t="str">
        <f t="shared" si="14"/>
        <v>NEI</v>
      </c>
      <c r="BE18" s="239"/>
      <c r="BF18" s="262"/>
      <c r="BG18" s="263" t="s">
        <v>77</v>
      </c>
      <c r="BH18" s="264" t="str">
        <f t="shared" si="15"/>
        <v>Ikke vurdert</v>
      </c>
      <c r="BI18" s="241"/>
      <c r="BJ18" s="241"/>
      <c r="BK18" s="265"/>
    </row>
    <row r="19" spans="2:63" ht="61.5" customHeight="1" x14ac:dyDescent="0.25">
      <c r="B19" s="240">
        <v>9</v>
      </c>
      <c r="C19" s="241"/>
      <c r="D19" s="242"/>
      <c r="E19" s="242"/>
      <c r="F19" s="242"/>
      <c r="G19" s="242"/>
      <c r="H19" s="242"/>
      <c r="I19" s="242"/>
      <c r="J19" s="242"/>
      <c r="K19" s="243"/>
      <c r="L19" s="324" t="str">
        <f t="shared" si="16"/>
        <v>Ikke vurdert</v>
      </c>
      <c r="M19" s="300"/>
      <c r="N19" s="298"/>
      <c r="O19" s="241"/>
      <c r="P19" s="298"/>
      <c r="Q19" s="300"/>
      <c r="R19" s="242"/>
      <c r="S19" s="254">
        <f t="shared" si="0"/>
        <v>0</v>
      </c>
      <c r="T19" s="242"/>
      <c r="U19" s="250">
        <f t="shared" si="3"/>
        <v>0</v>
      </c>
      <c r="V19" s="242"/>
      <c r="W19" s="225">
        <f t="shared" si="4"/>
        <v>2</v>
      </c>
      <c r="X19" s="326" t="str">
        <f t="shared" si="5"/>
        <v>No Data</v>
      </c>
      <c r="Y19" s="226" t="e">
        <f t="shared" si="6"/>
        <v>#N/A</v>
      </c>
      <c r="Z19" s="299"/>
      <c r="AA19" s="242"/>
      <c r="AB19" s="242">
        <f t="shared" si="17"/>
        <v>0</v>
      </c>
      <c r="AC19" s="242"/>
      <c r="AD19" s="242">
        <f t="shared" si="18"/>
        <v>0</v>
      </c>
      <c r="AE19" s="242"/>
      <c r="AF19" s="254">
        <f t="shared" si="19"/>
        <v>0</v>
      </c>
      <c r="AG19" s="242"/>
      <c r="AH19" s="333">
        <f t="shared" si="7"/>
        <v>0</v>
      </c>
      <c r="AI19" s="242"/>
      <c r="AJ19" s="254" t="str">
        <f t="shared" si="8"/>
        <v>0</v>
      </c>
      <c r="AK19" s="255" t="str">
        <f t="shared" si="9"/>
        <v>0</v>
      </c>
      <c r="AL19" s="242"/>
      <c r="AM19" s="254" t="str">
        <f t="shared" si="10"/>
        <v>0</v>
      </c>
      <c r="AN19" s="255" t="str">
        <f t="shared" si="11"/>
        <v>0</v>
      </c>
      <c r="AO19" s="256" t="str">
        <f t="shared" si="20"/>
        <v>No Data</v>
      </c>
      <c r="AP19" s="256" t="str">
        <f t="shared" si="21"/>
        <v>No Data</v>
      </c>
      <c r="AQ19" s="328" t="str">
        <f t="shared" si="12"/>
        <v>Ikke nødvendig</v>
      </c>
      <c r="AR19" s="250">
        <f t="shared" si="22"/>
        <v>0</v>
      </c>
      <c r="AS19" s="297"/>
      <c r="AT19" s="298"/>
      <c r="AU19" s="298"/>
      <c r="AV19" s="298"/>
      <c r="AW19" s="241"/>
      <c r="AX19" s="241"/>
      <c r="AY19" s="241"/>
      <c r="AZ19" s="241"/>
      <c r="BA19" s="241"/>
      <c r="BB19" s="241"/>
      <c r="BC19" s="250">
        <f t="shared" si="13"/>
        <v>0</v>
      </c>
      <c r="BD19" s="250" t="str">
        <f t="shared" si="14"/>
        <v>NEI</v>
      </c>
      <c r="BE19" s="239"/>
      <c r="BF19" s="262"/>
      <c r="BG19" s="263" t="s">
        <v>77</v>
      </c>
      <c r="BH19" s="264" t="str">
        <f t="shared" si="15"/>
        <v>Ikke vurdert</v>
      </c>
      <c r="BI19" s="241"/>
      <c r="BJ19" s="241"/>
      <c r="BK19" s="265"/>
    </row>
    <row r="20" spans="2:63" ht="61.5" customHeight="1" thickBot="1" x14ac:dyDescent="0.3">
      <c r="B20" s="244">
        <v>10</v>
      </c>
      <c r="C20" s="245"/>
      <c r="D20" s="246"/>
      <c r="E20" s="246"/>
      <c r="F20" s="246"/>
      <c r="G20" s="246"/>
      <c r="H20" s="246"/>
      <c r="I20" s="246"/>
      <c r="J20" s="246"/>
      <c r="K20" s="247"/>
      <c r="L20" s="325" t="str">
        <f t="shared" si="16"/>
        <v>Ikke vurdert</v>
      </c>
      <c r="M20" s="319"/>
      <c r="N20" s="320"/>
      <c r="O20" s="245"/>
      <c r="P20" s="320"/>
      <c r="Q20" s="319"/>
      <c r="R20" s="246"/>
      <c r="S20" s="257">
        <f t="shared" si="0"/>
        <v>0</v>
      </c>
      <c r="T20" s="246"/>
      <c r="U20" s="322">
        <f t="shared" si="3"/>
        <v>0</v>
      </c>
      <c r="V20" s="246"/>
      <c r="W20" s="227">
        <f t="shared" si="4"/>
        <v>2</v>
      </c>
      <c r="X20" s="327" t="str">
        <f t="shared" si="5"/>
        <v>No Data</v>
      </c>
      <c r="Y20" s="228" t="e">
        <f t="shared" si="6"/>
        <v>#N/A</v>
      </c>
      <c r="Z20" s="321"/>
      <c r="AA20" s="246"/>
      <c r="AB20" s="246">
        <f t="shared" si="17"/>
        <v>0</v>
      </c>
      <c r="AC20" s="246"/>
      <c r="AD20" s="246">
        <f t="shared" si="18"/>
        <v>0</v>
      </c>
      <c r="AE20" s="246"/>
      <c r="AF20" s="257">
        <f t="shared" si="19"/>
        <v>0</v>
      </c>
      <c r="AG20" s="246"/>
      <c r="AH20" s="333">
        <f t="shared" si="7"/>
        <v>0</v>
      </c>
      <c r="AI20" s="246"/>
      <c r="AJ20" s="257" t="str">
        <f t="shared" si="8"/>
        <v>0</v>
      </c>
      <c r="AK20" s="258" t="str">
        <f t="shared" si="9"/>
        <v>0</v>
      </c>
      <c r="AL20" s="246"/>
      <c r="AM20" s="257" t="str">
        <f t="shared" si="10"/>
        <v>0</v>
      </c>
      <c r="AN20" s="258" t="str">
        <f t="shared" si="11"/>
        <v>0</v>
      </c>
      <c r="AO20" s="259" t="str">
        <f t="shared" si="20"/>
        <v>No Data</v>
      </c>
      <c r="AP20" s="259" t="str">
        <f t="shared" si="21"/>
        <v>No Data</v>
      </c>
      <c r="AQ20" s="329" t="str">
        <f t="shared" si="12"/>
        <v>Ikke nødvendig</v>
      </c>
      <c r="AR20" s="322">
        <f t="shared" si="22"/>
        <v>0</v>
      </c>
      <c r="AS20" s="323"/>
      <c r="AT20" s="320"/>
      <c r="AU20" s="320"/>
      <c r="AV20" s="320"/>
      <c r="AW20" s="245"/>
      <c r="AX20" s="245"/>
      <c r="AY20" s="245"/>
      <c r="AZ20" s="245"/>
      <c r="BA20" s="245"/>
      <c r="BB20" s="245"/>
      <c r="BC20" s="250">
        <f t="shared" si="13"/>
        <v>0</v>
      </c>
      <c r="BD20" s="322" t="str">
        <f t="shared" si="14"/>
        <v>NEI</v>
      </c>
      <c r="BE20" s="266"/>
      <c r="BF20" s="267"/>
      <c r="BG20" s="268" t="s">
        <v>77</v>
      </c>
      <c r="BH20" s="269" t="str">
        <f t="shared" si="15"/>
        <v>Ikke vurdert</v>
      </c>
      <c r="BI20" s="245"/>
      <c r="BJ20" s="245"/>
      <c r="BK20" s="270"/>
    </row>
    <row r="21" spans="2:63" ht="61.5" hidden="1" customHeight="1" x14ac:dyDescent="0.25">
      <c r="B21" s="302">
        <v>11</v>
      </c>
      <c r="C21" s="303"/>
      <c r="D21" s="304"/>
      <c r="E21" s="304"/>
      <c r="F21" s="304"/>
      <c r="G21" s="304"/>
      <c r="H21" s="304"/>
      <c r="I21" s="304"/>
      <c r="J21" s="304"/>
      <c r="K21" s="305"/>
      <c r="L21" s="317" t="str">
        <f t="shared" si="16"/>
        <v>Ikke vurdert</v>
      </c>
      <c r="M21" s="306"/>
      <c r="N21" s="307"/>
      <c r="O21" s="303"/>
      <c r="P21" s="308"/>
      <c r="Q21" s="306"/>
      <c r="R21" s="304"/>
      <c r="S21" s="304">
        <f t="shared" si="0"/>
        <v>0</v>
      </c>
      <c r="T21" s="304"/>
      <c r="U21" s="309">
        <f t="shared" si="3"/>
        <v>0</v>
      </c>
      <c r="V21" s="304"/>
      <c r="W21" s="312">
        <f t="shared" si="4"/>
        <v>2</v>
      </c>
      <c r="X21" s="340" t="str">
        <f t="shared" si="5"/>
        <v>No Data</v>
      </c>
      <c r="Y21" s="341" t="e">
        <f t="shared" si="6"/>
        <v>#N/A</v>
      </c>
      <c r="Z21" s="310"/>
      <c r="AA21" s="304"/>
      <c r="AB21" s="304">
        <f t="shared" si="17"/>
        <v>0</v>
      </c>
      <c r="AC21" s="304"/>
      <c r="AD21" s="304">
        <f t="shared" si="18"/>
        <v>0</v>
      </c>
      <c r="AE21" s="304"/>
      <c r="AF21" s="304">
        <f t="shared" si="19"/>
        <v>0</v>
      </c>
      <c r="AG21" s="304"/>
      <c r="AH21" s="304"/>
      <c r="AI21" s="304"/>
      <c r="AJ21" s="306" t="str">
        <f t="shared" si="8"/>
        <v>0</v>
      </c>
      <c r="AK21" s="311" t="str">
        <f t="shared" si="9"/>
        <v>0</v>
      </c>
      <c r="AL21" s="304"/>
      <c r="AM21" s="306" t="str">
        <f t="shared" si="10"/>
        <v>0</v>
      </c>
      <c r="AN21" s="311" t="str">
        <f t="shared" si="11"/>
        <v>0</v>
      </c>
      <c r="AO21" s="307" t="str">
        <f t="shared" si="20"/>
        <v>No Data</v>
      </c>
      <c r="AP21" s="307" t="str">
        <f t="shared" si="21"/>
        <v>No Data</v>
      </c>
      <c r="AQ21" s="307" t="str">
        <f t="shared" si="12"/>
        <v>Ikke nødvendig</v>
      </c>
      <c r="AR21" s="312">
        <f t="shared" si="22"/>
        <v>0</v>
      </c>
      <c r="AS21" s="313"/>
      <c r="AT21" s="307"/>
      <c r="AU21" s="307"/>
      <c r="AV21" s="307"/>
      <c r="AW21" s="303"/>
      <c r="AX21" s="303"/>
      <c r="AY21" s="303"/>
      <c r="AZ21" s="303"/>
      <c r="BA21" s="303"/>
      <c r="BB21" s="303"/>
      <c r="BC21" s="312">
        <f>MAX(S21,AB21,AD21,AF21)</f>
        <v>0</v>
      </c>
      <c r="BD21" s="312" t="str">
        <f t="shared" si="14"/>
        <v>NEI</v>
      </c>
      <c r="BE21" s="314"/>
      <c r="BF21" s="315" t="e">
        <f>MAX(S21,#REF!,AB21,AD21,AF21,AJ21,AK21,AM21,AN21)</f>
        <v>#REF!</v>
      </c>
      <c r="BG21" s="316" t="s">
        <v>77</v>
      </c>
      <c r="BH21" s="317" t="str">
        <f t="shared" si="15"/>
        <v>Ikke vurdert</v>
      </c>
      <c r="BI21" s="303"/>
      <c r="BJ21" s="303"/>
      <c r="BK21" s="318"/>
    </row>
    <row r="22" spans="2:63" ht="61.5" hidden="1" customHeight="1" x14ac:dyDescent="0.25">
      <c r="B22" s="240">
        <v>12</v>
      </c>
      <c r="C22" s="241"/>
      <c r="D22" s="242"/>
      <c r="E22" s="242"/>
      <c r="F22" s="242"/>
      <c r="G22" s="242"/>
      <c r="H22" s="242"/>
      <c r="I22" s="242"/>
      <c r="J22" s="242"/>
      <c r="K22" s="243"/>
      <c r="L22" s="264" t="str">
        <f t="shared" si="16"/>
        <v>Ikke vurdert</v>
      </c>
      <c r="M22" s="254"/>
      <c r="N22" s="256"/>
      <c r="O22" s="241"/>
      <c r="P22" s="253"/>
      <c r="Q22" s="254"/>
      <c r="R22" s="242"/>
      <c r="S22" s="242">
        <f t="shared" si="0"/>
        <v>0</v>
      </c>
      <c r="T22" s="242"/>
      <c r="U22" s="251">
        <f t="shared" si="3"/>
        <v>0</v>
      </c>
      <c r="V22" s="242"/>
      <c r="W22" s="250">
        <f t="shared" si="4"/>
        <v>2</v>
      </c>
      <c r="X22" s="342" t="str">
        <f t="shared" si="5"/>
        <v>No Data</v>
      </c>
      <c r="Y22" s="343" t="e">
        <f t="shared" si="6"/>
        <v>#N/A</v>
      </c>
      <c r="Z22" s="248"/>
      <c r="AA22" s="242"/>
      <c r="AB22" s="242">
        <f t="shared" si="17"/>
        <v>0</v>
      </c>
      <c r="AC22" s="242"/>
      <c r="AD22" s="242">
        <f t="shared" si="18"/>
        <v>0</v>
      </c>
      <c r="AE22" s="242"/>
      <c r="AF22" s="242">
        <f t="shared" si="19"/>
        <v>0</v>
      </c>
      <c r="AG22" s="242"/>
      <c r="AH22" s="242"/>
      <c r="AI22" s="242"/>
      <c r="AJ22" s="254" t="str">
        <f t="shared" si="8"/>
        <v>0</v>
      </c>
      <c r="AK22" s="255" t="str">
        <f t="shared" si="9"/>
        <v>0</v>
      </c>
      <c r="AL22" s="242"/>
      <c r="AM22" s="254" t="str">
        <f t="shared" si="10"/>
        <v>0</v>
      </c>
      <c r="AN22" s="255" t="str">
        <f t="shared" si="11"/>
        <v>0</v>
      </c>
      <c r="AO22" s="256" t="str">
        <f t="shared" si="20"/>
        <v>No Data</v>
      </c>
      <c r="AP22" s="256" t="str">
        <f t="shared" si="21"/>
        <v>No Data</v>
      </c>
      <c r="AQ22" s="256" t="str">
        <f t="shared" si="12"/>
        <v>Ikke nødvendig</v>
      </c>
      <c r="AR22" s="250">
        <f t="shared" si="22"/>
        <v>0</v>
      </c>
      <c r="AS22" s="260"/>
      <c r="AT22" s="256"/>
      <c r="AU22" s="256"/>
      <c r="AV22" s="256"/>
      <c r="AW22" s="241"/>
      <c r="AX22" s="241"/>
      <c r="AY22" s="241"/>
      <c r="AZ22" s="241"/>
      <c r="BA22" s="241"/>
      <c r="BB22" s="241"/>
      <c r="BC22" s="250">
        <f>MAX(S22,AB22,AD22,AF22)</f>
        <v>0</v>
      </c>
      <c r="BD22" s="250" t="str">
        <f t="shared" si="14"/>
        <v>NEI</v>
      </c>
      <c r="BE22" s="239"/>
      <c r="BF22" s="262" t="e">
        <f>MAX(S22,#REF!,AB22,AD22,AF22,AJ22,AK22,AM22,AN22)</f>
        <v>#REF!</v>
      </c>
      <c r="BG22" s="263" t="s">
        <v>77</v>
      </c>
      <c r="BH22" s="264" t="str">
        <f t="shared" si="15"/>
        <v>Ikke vurdert</v>
      </c>
      <c r="BI22" s="241"/>
      <c r="BJ22" s="241"/>
      <c r="BK22" s="265"/>
    </row>
    <row r="23" spans="2:63" ht="61.5" hidden="1" customHeight="1" x14ac:dyDescent="0.25">
      <c r="B23" s="240">
        <v>13</v>
      </c>
      <c r="C23" s="241"/>
      <c r="D23" s="242"/>
      <c r="E23" s="242"/>
      <c r="F23" s="242"/>
      <c r="G23" s="242"/>
      <c r="H23" s="242"/>
      <c r="I23" s="242"/>
      <c r="J23" s="242"/>
      <c r="K23" s="243"/>
      <c r="L23" s="264" t="str">
        <f t="shared" si="16"/>
        <v>Ikke vurdert</v>
      </c>
      <c r="M23" s="254"/>
      <c r="N23" s="256"/>
      <c r="O23" s="241"/>
      <c r="P23" s="253"/>
      <c r="Q23" s="254"/>
      <c r="R23" s="242"/>
      <c r="S23" s="242">
        <f t="shared" si="0"/>
        <v>0</v>
      </c>
      <c r="T23" s="242"/>
      <c r="U23" s="251">
        <f t="shared" si="3"/>
        <v>0</v>
      </c>
      <c r="V23" s="242"/>
      <c r="W23" s="250">
        <f t="shared" si="4"/>
        <v>2</v>
      </c>
      <c r="X23" s="342" t="str">
        <f t="shared" si="5"/>
        <v>No Data</v>
      </c>
      <c r="Y23" s="343" t="e">
        <f t="shared" si="6"/>
        <v>#N/A</v>
      </c>
      <c r="Z23" s="248"/>
      <c r="AA23" s="242"/>
      <c r="AB23" s="242">
        <f t="shared" si="17"/>
        <v>0</v>
      </c>
      <c r="AC23" s="242"/>
      <c r="AD23" s="242">
        <f t="shared" si="18"/>
        <v>0</v>
      </c>
      <c r="AE23" s="242"/>
      <c r="AF23" s="242">
        <f t="shared" si="19"/>
        <v>0</v>
      </c>
      <c r="AG23" s="242"/>
      <c r="AH23" s="242"/>
      <c r="AI23" s="242"/>
      <c r="AJ23" s="254" t="str">
        <f t="shared" si="8"/>
        <v>0</v>
      </c>
      <c r="AK23" s="255" t="str">
        <f t="shared" si="9"/>
        <v>0</v>
      </c>
      <c r="AL23" s="242"/>
      <c r="AM23" s="254" t="str">
        <f t="shared" si="10"/>
        <v>0</v>
      </c>
      <c r="AN23" s="255" t="str">
        <f t="shared" si="11"/>
        <v>0</v>
      </c>
      <c r="AO23" s="256" t="str">
        <f t="shared" si="20"/>
        <v>No Data</v>
      </c>
      <c r="AP23" s="256" t="str">
        <f t="shared" si="21"/>
        <v>No Data</v>
      </c>
      <c r="AQ23" s="256" t="str">
        <f t="shared" si="12"/>
        <v>Ikke nødvendig</v>
      </c>
      <c r="AR23" s="250">
        <f t="shared" si="22"/>
        <v>0</v>
      </c>
      <c r="AS23" s="260"/>
      <c r="AT23" s="256"/>
      <c r="AU23" s="256"/>
      <c r="AV23" s="256"/>
      <c r="AW23" s="241"/>
      <c r="AX23" s="241"/>
      <c r="AY23" s="241"/>
      <c r="AZ23" s="241"/>
      <c r="BA23" s="241"/>
      <c r="BB23" s="241"/>
      <c r="BC23" s="250">
        <f>MAX(S23,AB23,AD23,AF23)</f>
        <v>0</v>
      </c>
      <c r="BD23" s="250" t="str">
        <f t="shared" si="14"/>
        <v>NEI</v>
      </c>
      <c r="BE23" s="239"/>
      <c r="BF23" s="262" t="e">
        <f>MAX(S23,#REF!,AB23,AD23,AF23,AJ23,AK23,AM23,AN23)</f>
        <v>#REF!</v>
      </c>
      <c r="BG23" s="263" t="s">
        <v>77</v>
      </c>
      <c r="BH23" s="264" t="str">
        <f t="shared" si="15"/>
        <v>Ikke vurdert</v>
      </c>
      <c r="BI23" s="241"/>
      <c r="BJ23" s="241"/>
      <c r="BK23" s="265"/>
    </row>
    <row r="24" spans="2:63" ht="61.5" hidden="1" customHeight="1" x14ac:dyDescent="0.25">
      <c r="B24" s="240">
        <v>14</v>
      </c>
      <c r="C24" s="241"/>
      <c r="D24" s="242"/>
      <c r="E24" s="242"/>
      <c r="F24" s="242"/>
      <c r="G24" s="242"/>
      <c r="H24" s="242"/>
      <c r="I24" s="242"/>
      <c r="J24" s="242"/>
      <c r="K24" s="243"/>
      <c r="L24" s="264" t="str">
        <f t="shared" si="16"/>
        <v>Ikke vurdert</v>
      </c>
      <c r="M24" s="254"/>
      <c r="N24" s="256"/>
      <c r="O24" s="241"/>
      <c r="P24" s="253"/>
      <c r="Q24" s="254"/>
      <c r="R24" s="242"/>
      <c r="S24" s="242">
        <f t="shared" si="0"/>
        <v>0</v>
      </c>
      <c r="T24" s="242"/>
      <c r="U24" s="251">
        <f t="shared" si="3"/>
        <v>0</v>
      </c>
      <c r="V24" s="242"/>
      <c r="W24" s="250">
        <f t="shared" si="4"/>
        <v>2</v>
      </c>
      <c r="X24" s="342" t="str">
        <f t="shared" si="5"/>
        <v>No Data</v>
      </c>
      <c r="Y24" s="343" t="e">
        <f t="shared" si="6"/>
        <v>#N/A</v>
      </c>
      <c r="Z24" s="248"/>
      <c r="AA24" s="242"/>
      <c r="AB24" s="242">
        <f t="shared" si="17"/>
        <v>0</v>
      </c>
      <c r="AC24" s="242"/>
      <c r="AD24" s="242">
        <f t="shared" si="18"/>
        <v>0</v>
      </c>
      <c r="AE24" s="242"/>
      <c r="AF24" s="242">
        <f t="shared" si="19"/>
        <v>0</v>
      </c>
      <c r="AG24" s="242"/>
      <c r="AH24" s="242"/>
      <c r="AI24" s="242"/>
      <c r="AJ24" s="254" t="str">
        <f t="shared" si="8"/>
        <v>0</v>
      </c>
      <c r="AK24" s="255" t="str">
        <f t="shared" si="9"/>
        <v>0</v>
      </c>
      <c r="AL24" s="242"/>
      <c r="AM24" s="254" t="str">
        <f t="shared" si="10"/>
        <v>0</v>
      </c>
      <c r="AN24" s="255" t="str">
        <f t="shared" si="11"/>
        <v>0</v>
      </c>
      <c r="AO24" s="256" t="str">
        <f t="shared" si="20"/>
        <v>No Data</v>
      </c>
      <c r="AP24" s="256" t="str">
        <f t="shared" si="21"/>
        <v>No Data</v>
      </c>
      <c r="AQ24" s="256" t="str">
        <f t="shared" si="12"/>
        <v>Ikke nødvendig</v>
      </c>
      <c r="AR24" s="250">
        <f t="shared" si="22"/>
        <v>0</v>
      </c>
      <c r="AS24" s="260"/>
      <c r="AT24" s="256"/>
      <c r="AU24" s="256"/>
      <c r="AV24" s="256"/>
      <c r="AW24" s="241"/>
      <c r="AX24" s="241"/>
      <c r="AY24" s="241"/>
      <c r="AZ24" s="241"/>
      <c r="BA24" s="241"/>
      <c r="BB24" s="241"/>
      <c r="BC24" s="250">
        <f>MAX(S24,AB24,AD24,AF24)</f>
        <v>0</v>
      </c>
      <c r="BD24" s="250" t="str">
        <f t="shared" si="14"/>
        <v>NEI</v>
      </c>
      <c r="BE24" s="239"/>
      <c r="BF24" s="262" t="e">
        <f>MAX(S24,#REF!,AB24,AD24,AF24,AJ24,AK24,AM24,AN24)</f>
        <v>#REF!</v>
      </c>
      <c r="BG24" s="263" t="s">
        <v>77</v>
      </c>
      <c r="BH24" s="264" t="str">
        <f t="shared" si="15"/>
        <v>Ikke vurdert</v>
      </c>
      <c r="BI24" s="241"/>
      <c r="BJ24" s="241"/>
      <c r="BK24" s="265"/>
    </row>
    <row r="25" spans="2:63" ht="61.5" hidden="1" customHeight="1" thickBot="1" x14ac:dyDescent="0.3">
      <c r="B25" s="244">
        <v>15</v>
      </c>
      <c r="C25" s="245"/>
      <c r="D25" s="246"/>
      <c r="E25" s="246"/>
      <c r="F25" s="246"/>
      <c r="G25" s="246"/>
      <c r="H25" s="246"/>
      <c r="I25" s="246"/>
      <c r="J25" s="246"/>
      <c r="K25" s="247"/>
      <c r="L25" s="269" t="str">
        <f t="shared" si="16"/>
        <v>Ikke vurdert</v>
      </c>
      <c r="M25" s="257"/>
      <c r="N25" s="259"/>
      <c r="O25" s="245"/>
      <c r="P25" s="274"/>
      <c r="Q25" s="257"/>
      <c r="R25" s="246"/>
      <c r="S25" s="246">
        <f t="shared" si="0"/>
        <v>0</v>
      </c>
      <c r="T25" s="246"/>
      <c r="U25" s="252">
        <f t="shared" si="3"/>
        <v>0</v>
      </c>
      <c r="V25" s="246"/>
      <c r="W25" s="322">
        <f t="shared" si="4"/>
        <v>2</v>
      </c>
      <c r="X25" s="344" t="str">
        <f t="shared" si="5"/>
        <v>No Data</v>
      </c>
      <c r="Y25" s="345" t="e">
        <f t="shared" si="6"/>
        <v>#N/A</v>
      </c>
      <c r="Z25" s="249"/>
      <c r="AA25" s="246"/>
      <c r="AB25" s="246">
        <f t="shared" si="17"/>
        <v>0</v>
      </c>
      <c r="AC25" s="246"/>
      <c r="AD25" s="246">
        <f t="shared" si="18"/>
        <v>0</v>
      </c>
      <c r="AE25" s="246"/>
      <c r="AF25" s="246">
        <f t="shared" si="19"/>
        <v>0</v>
      </c>
      <c r="AG25" s="246"/>
      <c r="AH25" s="246"/>
      <c r="AI25" s="246"/>
      <c r="AJ25" s="257" t="str">
        <f t="shared" si="8"/>
        <v>0</v>
      </c>
      <c r="AK25" s="258" t="str">
        <f t="shared" si="9"/>
        <v>0</v>
      </c>
      <c r="AL25" s="246"/>
      <c r="AM25" s="257" t="str">
        <f t="shared" si="10"/>
        <v>0</v>
      </c>
      <c r="AN25" s="258" t="str">
        <f t="shared" si="11"/>
        <v>0</v>
      </c>
      <c r="AO25" s="259" t="str">
        <f t="shared" si="20"/>
        <v>No Data</v>
      </c>
      <c r="AP25" s="259" t="str">
        <f t="shared" si="21"/>
        <v>No Data</v>
      </c>
      <c r="AQ25" s="259" t="str">
        <f t="shared" si="12"/>
        <v>Ikke nødvendig</v>
      </c>
      <c r="AR25" s="250">
        <f t="shared" si="22"/>
        <v>0</v>
      </c>
      <c r="AS25" s="261"/>
      <c r="AT25" s="259"/>
      <c r="AU25" s="259"/>
      <c r="AV25" s="259"/>
      <c r="AW25" s="245"/>
      <c r="AX25" s="245"/>
      <c r="AY25" s="245"/>
      <c r="AZ25" s="245"/>
      <c r="BA25" s="245"/>
      <c r="BB25" s="245"/>
      <c r="BC25" s="322">
        <f>MAX(S25,AB25,AD25,AF25)</f>
        <v>0</v>
      </c>
      <c r="BD25" s="322" t="str">
        <f t="shared" si="14"/>
        <v>NEI</v>
      </c>
      <c r="BE25" s="266"/>
      <c r="BF25" s="267" t="e">
        <f>MAX(S25,#REF!,AB25,AD25,AF25,AJ25,AK25,AM25,AN25)</f>
        <v>#REF!</v>
      </c>
      <c r="BG25" s="268" t="s">
        <v>77</v>
      </c>
      <c r="BH25" s="269" t="str">
        <f t="shared" si="15"/>
        <v>Ikke vurdert</v>
      </c>
      <c r="BI25" s="245"/>
      <c r="BJ25" s="245"/>
      <c r="BK25" s="270"/>
    </row>
    <row r="26" spans="2:63" ht="153.94999999999999" customHeight="1" x14ac:dyDescent="0.25"/>
  </sheetData>
  <autoFilter ref="B10:BK10" xr:uid="{44A9A3E6-E9BA-446B-84B4-29E6DE7E9B9C}">
    <filterColumn colId="57" showButton="0"/>
  </autoFilter>
  <dataConsolidate/>
  <mergeCells count="87">
    <mergeCell ref="G9:G10"/>
    <mergeCell ref="BG8:BH10"/>
    <mergeCell ref="AP8:AP9"/>
    <mergeCell ref="AI6:AS6"/>
    <mergeCell ref="AI7:AL7"/>
    <mergeCell ref="Y8:Y10"/>
    <mergeCell ref="AO7:AP7"/>
    <mergeCell ref="AG8:AG10"/>
    <mergeCell ref="AL8:AL9"/>
    <mergeCell ref="AS8:AS9"/>
    <mergeCell ref="BG6:BK7"/>
    <mergeCell ref="V7:AA7"/>
    <mergeCell ref="AR8:AR9"/>
    <mergeCell ref="BI8:BI10"/>
    <mergeCell ref="BJ8:BJ10"/>
    <mergeCell ref="BK8:BK10"/>
    <mergeCell ref="BE8:BE10"/>
    <mergeCell ref="AB8:AB10"/>
    <mergeCell ref="Z8:Z10"/>
    <mergeCell ref="AA8:AA10"/>
    <mergeCell ref="AC8:AC10"/>
    <mergeCell ref="AE8:AE10"/>
    <mergeCell ref="AD8:AD10"/>
    <mergeCell ref="AI8:AI9"/>
    <mergeCell ref="AJ8:AJ9"/>
    <mergeCell ref="AK8:AK9"/>
    <mergeCell ref="AM8:AM9"/>
    <mergeCell ref="BD8:BD10"/>
    <mergeCell ref="BC8:BC10"/>
    <mergeCell ref="AV8:AV10"/>
    <mergeCell ref="AW8:AW10"/>
    <mergeCell ref="AU8:AU10"/>
    <mergeCell ref="AZ6:BB6"/>
    <mergeCell ref="BA8:BA10"/>
    <mergeCell ref="BB8:BB10"/>
    <mergeCell ref="AQ8:AQ9"/>
    <mergeCell ref="AF8:AF10"/>
    <mergeCell ref="AN8:AN9"/>
    <mergeCell ref="AO8:AO9"/>
    <mergeCell ref="AC7:AG7"/>
    <mergeCell ref="R6:AG6"/>
    <mergeCell ref="R7:U7"/>
    <mergeCell ref="R8:R10"/>
    <mergeCell ref="W8:W10"/>
    <mergeCell ref="S8:S10"/>
    <mergeCell ref="U8:U10"/>
    <mergeCell ref="T8:T10"/>
    <mergeCell ref="V8:V10"/>
    <mergeCell ref="BF8:BF10"/>
    <mergeCell ref="BF6:BF7"/>
    <mergeCell ref="B4:C4"/>
    <mergeCell ref="C8:C10"/>
    <mergeCell ref="K8:K10"/>
    <mergeCell ref="O8:O10"/>
    <mergeCell ref="P8:P10"/>
    <mergeCell ref="I9:I10"/>
    <mergeCell ref="J9:J10"/>
    <mergeCell ref="BC6:BD6"/>
    <mergeCell ref="AX8:AX10"/>
    <mergeCell ref="AY8:AY10"/>
    <mergeCell ref="AZ8:AZ10"/>
    <mergeCell ref="AT7:AU7"/>
    <mergeCell ref="AT8:AT10"/>
    <mergeCell ref="AT6:AY6"/>
    <mergeCell ref="B3:C3"/>
    <mergeCell ref="D3:J3"/>
    <mergeCell ref="D4:J4"/>
    <mergeCell ref="H9:H10"/>
    <mergeCell ref="X8:X10"/>
    <mergeCell ref="B7:Q7"/>
    <mergeCell ref="B6:Q6"/>
    <mergeCell ref="B8:B10"/>
    <mergeCell ref="Q8:Q10"/>
    <mergeCell ref="N8:N10"/>
    <mergeCell ref="M8:M10"/>
    <mergeCell ref="L8:L10"/>
    <mergeCell ref="D8:J8"/>
    <mergeCell ref="D9:D10"/>
    <mergeCell ref="E9:E10"/>
    <mergeCell ref="F9:F10"/>
    <mergeCell ref="AE2:AQ2"/>
    <mergeCell ref="AE3:AQ3"/>
    <mergeCell ref="AE4:AQ4"/>
    <mergeCell ref="M3:N3"/>
    <mergeCell ref="O3:X3"/>
    <mergeCell ref="M4:N4"/>
    <mergeCell ref="O4:X4"/>
  </mergeCells>
  <phoneticPr fontId="56" type="noConversion"/>
  <conditionalFormatting sqref="T2 T8 T11:T13 T15:T25">
    <cfRule type="cellIs" dxfId="113" priority="175" operator="between">
      <formula>1</formula>
      <formula>599</formula>
    </cfRule>
  </conditionalFormatting>
  <conditionalFormatting sqref="T2 T8 T11:T13 T15:T25">
    <cfRule type="cellIs" dxfId="112" priority="176" operator="between">
      <formula>600</formula>
      <formula>999</formula>
    </cfRule>
  </conditionalFormatting>
  <conditionalFormatting sqref="T2 T8 T11:T13 T15:T25">
    <cfRule type="cellIs" dxfId="111" priority="177" operator="between">
      <formula>1000</formula>
      <formula>1499</formula>
    </cfRule>
  </conditionalFormatting>
  <conditionalFormatting sqref="T2 T8 T11:T13 T15:T25">
    <cfRule type="cellIs" dxfId="110" priority="178" operator="between">
      <formula>1500</formula>
      <formula>2000</formula>
    </cfRule>
  </conditionalFormatting>
  <conditionalFormatting sqref="AA8 AA5 M3 AA11:AA13 AA15:AA25">
    <cfRule type="cellIs" dxfId="109" priority="179" operator="between">
      <formula>101</formula>
      <formula>500</formula>
    </cfRule>
  </conditionalFormatting>
  <conditionalFormatting sqref="AA8 AA5 M3 AA11:AA13 AA15:AA25">
    <cfRule type="cellIs" dxfId="108" priority="180" operator="between">
      <formula>1</formula>
      <formula>100</formula>
    </cfRule>
  </conditionalFormatting>
  <conditionalFormatting sqref="AC11:AC13 AC15:AC25">
    <cfRule type="cellIs" dxfId="107" priority="181" operator="between">
      <formula>501</formula>
      <formula>2000</formula>
    </cfRule>
  </conditionalFormatting>
  <conditionalFormatting sqref="AC11:AC13 AC15:AC25">
    <cfRule type="cellIs" dxfId="106" priority="182" operator="between">
      <formula>1</formula>
      <formula>500</formula>
    </cfRule>
  </conditionalFormatting>
  <conditionalFormatting sqref="AE8 AE11:AE13 AE15:AE25">
    <cfRule type="cellIs" dxfId="105" priority="183" operator="between">
      <formula>700</formula>
      <formula>2000</formula>
    </cfRule>
  </conditionalFormatting>
  <conditionalFormatting sqref="AE8 AE11:AE13 AE15:AE25">
    <cfRule type="cellIs" dxfId="104" priority="184" operator="between">
      <formula>1</formula>
      <formula>699</formula>
    </cfRule>
  </conditionalFormatting>
  <conditionalFormatting sqref="R11">
    <cfRule type="cellIs" dxfId="103" priority="171" operator="between">
      <formula>1</formula>
      <formula>499</formula>
    </cfRule>
  </conditionalFormatting>
  <conditionalFormatting sqref="R11">
    <cfRule type="cellIs" dxfId="102" priority="172" operator="between">
      <formula>500</formula>
      <formula>799</formula>
    </cfRule>
  </conditionalFormatting>
  <conditionalFormatting sqref="R11">
    <cfRule type="cellIs" dxfId="101" priority="173" operator="between">
      <formula>800</formula>
      <formula>1499</formula>
    </cfRule>
  </conditionalFormatting>
  <conditionalFormatting sqref="R11">
    <cfRule type="cellIs" dxfId="100" priority="174" operator="between">
      <formula>1500</formula>
      <formula>2000</formula>
    </cfRule>
  </conditionalFormatting>
  <conditionalFormatting sqref="R12:R13 R15:R25">
    <cfRule type="cellIs" dxfId="99" priority="167" operator="between">
      <formula>1</formula>
      <formula>499</formula>
    </cfRule>
  </conditionalFormatting>
  <conditionalFormatting sqref="R12:R13 R15:R25">
    <cfRule type="cellIs" dxfId="98" priority="168" operator="between">
      <formula>500</formula>
      <formula>799</formula>
    </cfRule>
  </conditionalFormatting>
  <conditionalFormatting sqref="R12:R13 R15:R25">
    <cfRule type="cellIs" dxfId="97" priority="169" operator="between">
      <formula>800</formula>
      <formula>1499</formula>
    </cfRule>
  </conditionalFormatting>
  <conditionalFormatting sqref="R12:R13 R15:R25">
    <cfRule type="cellIs" dxfId="96" priority="170" operator="between">
      <formula>1500</formula>
      <formula>2000</formula>
    </cfRule>
  </conditionalFormatting>
  <conditionalFormatting sqref="BC11:BC13 BC15:BC25">
    <cfRule type="cellIs" dxfId="95" priority="161" operator="between">
      <formula>2.5</formula>
      <formula>3.5</formula>
    </cfRule>
    <cfRule type="cellIs" dxfId="94" priority="162" operator="between">
      <formula>1.5</formula>
      <formula>2.4</formula>
    </cfRule>
    <cfRule type="cellIs" dxfId="93" priority="163" operator="between">
      <formula>0</formula>
      <formula>1.4</formula>
    </cfRule>
    <cfRule type="containsErrors" dxfId="92" priority="164">
      <formula>ISERROR(BC11)</formula>
    </cfRule>
  </conditionalFormatting>
  <conditionalFormatting sqref="BH11:BH13 BH15:BH25">
    <cfRule type="containsText" dxfId="91" priority="157" operator="containsText" text="Høy">
      <formula>NOT(ISERROR(SEARCH("Høy",BH11)))</formula>
    </cfRule>
    <cfRule type="beginsWith" dxfId="90" priority="158" operator="beginsWith" text="Middels">
      <formula>LEFT(BH11,LEN("Middels"))="Middels"</formula>
    </cfRule>
    <cfRule type="beginsWith" dxfId="89" priority="159" operator="beginsWith" text="Lav">
      <formula>LEFT(BH11,LEN("Lav"))="Lav"</formula>
    </cfRule>
  </conditionalFormatting>
  <conditionalFormatting sqref="BD11:BD13 BD15:BD25">
    <cfRule type="cellIs" dxfId="88" priority="147" operator="equal">
      <formula>"JA"</formula>
    </cfRule>
    <cfRule type="cellIs" dxfId="87" priority="160" operator="equal">
      <formula>"NEI"</formula>
    </cfRule>
  </conditionalFormatting>
  <conditionalFormatting sqref="BE1:BF6 BE8:BF8">
    <cfRule type="containsText" priority="148" operator="containsText" text="Not assesed">
      <formula>NOT(ISERROR(SEARCH("Not assesed",BE1)))</formula>
    </cfRule>
    <cfRule type="cellIs" dxfId="86" priority="149" operator="between">
      <formula>11</formula>
      <formula>27</formula>
    </cfRule>
    <cfRule type="cellIs" dxfId="85" priority="150" operator="between">
      <formula>8</formula>
      <formula>10</formula>
    </cfRule>
    <cfRule type="cellIs" dxfId="84" priority="151" operator="between">
      <formula>4</formula>
      <formula>7</formula>
    </cfRule>
    <cfRule type="cellIs" dxfId="83" priority="152" operator="between">
      <formula>1</formula>
      <formula>3</formula>
    </cfRule>
  </conditionalFormatting>
  <conditionalFormatting sqref="AL5 AQ5">
    <cfRule type="beginsWith" dxfId="82" priority="140" operator="beginsWith" text="&lt;=26">
      <formula>LEFT(AL5,LEN("&lt;=26"))="&lt;=26"</formula>
    </cfRule>
    <cfRule type="beginsWith" dxfId="81" priority="141" operator="beginsWith" text="&lt;=57">
      <formula>LEFT(AL5,LEN("&lt;=57"))="&lt;=57"</formula>
    </cfRule>
  </conditionalFormatting>
  <conditionalFormatting sqref="AC8">
    <cfRule type="cellIs" dxfId="80" priority="125" operator="between">
      <formula>700</formula>
      <formula>2000</formula>
    </cfRule>
  </conditionalFormatting>
  <conditionalFormatting sqref="AC8">
    <cfRule type="cellIs" dxfId="79" priority="126" operator="between">
      <formula>1</formula>
      <formula>699</formula>
    </cfRule>
  </conditionalFormatting>
  <conditionalFormatting sqref="Z11:Z13 Z15:Z25">
    <cfRule type="cellIs" dxfId="78" priority="122" operator="equal">
      <formula>3</formula>
    </cfRule>
    <cfRule type="cellIs" dxfId="77" priority="123" operator="equal">
      <formula>2</formula>
    </cfRule>
    <cfRule type="cellIs" dxfId="76" priority="124" operator="equal">
      <formula>1</formula>
    </cfRule>
  </conditionalFormatting>
  <conditionalFormatting sqref="L15:L25 L11:L13">
    <cfRule type="beginsWith" dxfId="75" priority="93" operator="beginsWith" text="Rød">
      <formula>LEFT(L11,LEN("Rød"))="Rød"</formula>
    </cfRule>
    <cfRule type="beginsWith" dxfId="74" priority="94" operator="beginsWith" text="Gul">
      <formula>LEFT(L11,LEN("Gul"))="Gul"</formula>
    </cfRule>
    <cfRule type="beginsWith" dxfId="73" priority="95" operator="beginsWith" text="Grønn">
      <formula>LEFT(L11,LEN("Grønn"))="Grønn"</formula>
    </cfRule>
  </conditionalFormatting>
  <conditionalFormatting sqref="AR11:AR13 AR15:AR25">
    <cfRule type="cellIs" dxfId="72" priority="84" operator="greaterThan">
      <formula>57.5</formula>
    </cfRule>
    <cfRule type="cellIs" dxfId="71" priority="85" operator="between">
      <formula>26.5</formula>
      <formula>57.5</formula>
    </cfRule>
    <cfRule type="cellIs" dxfId="70" priority="86" operator="between">
      <formula>0.5</formula>
      <formula>26.5</formula>
    </cfRule>
  </conditionalFormatting>
  <conditionalFormatting sqref="AI5:AJ5">
    <cfRule type="beginsWith" dxfId="69" priority="82" operator="beginsWith" text="&lt;=26">
      <formula>LEFT(AI5,LEN("&lt;=26"))="&lt;=26"</formula>
    </cfRule>
    <cfRule type="beginsWith" dxfId="68" priority="83" operator="beginsWith" text="&lt;=57">
      <formula>LEFT(AI5,LEN("&lt;=57"))="&lt;=57"</formula>
    </cfRule>
  </conditionalFormatting>
  <conditionalFormatting sqref="AK5">
    <cfRule type="beginsWith" dxfId="67" priority="80" operator="beginsWith" text="&lt;=26">
      <formula>LEFT(AK5,LEN("&lt;=26"))="&lt;=26"</formula>
    </cfRule>
    <cfRule type="beginsWith" dxfId="66" priority="81" operator="beginsWith" text="&lt;=57">
      <formula>LEFT(AK5,LEN("&lt;=57"))="&lt;=57"</formula>
    </cfRule>
  </conditionalFormatting>
  <conditionalFormatting sqref="AN5:AP5">
    <cfRule type="beginsWith" dxfId="65" priority="74" operator="beginsWith" text="&lt;=26">
      <formula>LEFT(AN5,LEN("&lt;=26"))="&lt;=26"</formula>
    </cfRule>
    <cfRule type="beginsWith" dxfId="64" priority="75" operator="beginsWith" text="&lt;=57">
      <formula>LEFT(AN5,LEN("&lt;=57"))="&lt;=57"</formula>
    </cfRule>
  </conditionalFormatting>
  <conditionalFormatting sqref="AM5">
    <cfRule type="beginsWith" dxfId="63" priority="76" operator="beginsWith" text="&lt;=26">
      <formula>LEFT(AM5,LEN("&lt;=26"))="&lt;=26"</formula>
    </cfRule>
    <cfRule type="beginsWith" dxfId="62" priority="77" operator="beginsWith" text="&lt;=57">
      <formula>LEFT(AM5,LEN("&lt;=57"))="&lt;=57"</formula>
    </cfRule>
  </conditionalFormatting>
  <conditionalFormatting sqref="AO11:AO13 AO15:AO25">
    <cfRule type="containsText" dxfId="61" priority="69" operator="containsText" text="Middels">
      <formula>NOT(ISERROR(SEARCH("Middels",AO11)))</formula>
    </cfRule>
    <cfRule type="containsText" dxfId="60" priority="70" operator="containsText" text="Lav">
      <formula>NOT(ISERROR(SEARCH("Lav",AO11)))</formula>
    </cfRule>
  </conditionalFormatting>
  <conditionalFormatting sqref="AO11:AO13 AO15:AO25">
    <cfRule type="containsText" dxfId="59" priority="68" operator="containsText" text="Høy">
      <formula>NOT(ISERROR(SEARCH("Høy",AO11)))</formula>
    </cfRule>
  </conditionalFormatting>
  <conditionalFormatting sqref="AO11:AO13 AO15:AO25">
    <cfRule type="containsText" dxfId="58" priority="67" operator="containsText" text="FALSE">
      <formula>NOT(ISERROR(SEARCH("FALSE",AO11)))</formula>
    </cfRule>
  </conditionalFormatting>
  <conditionalFormatting sqref="AP11:AP13 AP15:AP25">
    <cfRule type="containsText" dxfId="57" priority="65" operator="containsText" text="Middels">
      <formula>NOT(ISERROR(SEARCH("Middels",AP11)))</formula>
    </cfRule>
    <cfRule type="containsText" dxfId="56" priority="66" operator="containsText" text="Lav">
      <formula>NOT(ISERROR(SEARCH("Lav",AP11)))</formula>
    </cfRule>
  </conditionalFormatting>
  <conditionalFormatting sqref="AP11:AP13 AP15:AP25">
    <cfRule type="containsText" dxfId="55" priority="64" operator="containsText" text="Høy">
      <formula>NOT(ISERROR(SEARCH("Høy",AP11)))</formula>
    </cfRule>
  </conditionalFormatting>
  <conditionalFormatting sqref="AP11:AP13 AP15:AP25">
    <cfRule type="containsText" dxfId="54" priority="63" operator="containsText" text="FALSE">
      <formula>NOT(ISERROR(SEARCH("FALSE",AP11)))</formula>
    </cfRule>
  </conditionalFormatting>
  <conditionalFormatting sqref="AR11:AR13 AR15:AR25">
    <cfRule type="cellIs" dxfId="53" priority="62" operator="equal">
      <formula>0</formula>
    </cfRule>
  </conditionalFormatting>
  <conditionalFormatting sqref="AG11:AG13 AG15:AG20">
    <cfRule type="cellIs" dxfId="52" priority="53" operator="lessThan">
      <formula>1</formula>
    </cfRule>
    <cfRule type="cellIs" dxfId="51" priority="54" operator="greaterThan">
      <formula>75.001</formula>
    </cfRule>
    <cfRule type="cellIs" dxfId="50" priority="55" operator="between">
      <formula>0</formula>
      <formula>75.001</formula>
    </cfRule>
  </conditionalFormatting>
  <conditionalFormatting sqref="T14">
    <cfRule type="cellIs" dxfId="49" priority="35" operator="between">
      <formula>1</formula>
      <formula>599</formula>
    </cfRule>
  </conditionalFormatting>
  <conditionalFormatting sqref="T14">
    <cfRule type="cellIs" dxfId="48" priority="36" operator="between">
      <formula>600</formula>
      <formula>999</formula>
    </cfRule>
  </conditionalFormatting>
  <conditionalFormatting sqref="T14">
    <cfRule type="cellIs" dxfId="47" priority="37" operator="between">
      <formula>1000</formula>
      <formula>1499</formula>
    </cfRule>
  </conditionalFormatting>
  <conditionalFormatting sqref="T14">
    <cfRule type="cellIs" dxfId="46" priority="38" operator="between">
      <formula>1500</formula>
      <formula>2000</formula>
    </cfRule>
  </conditionalFormatting>
  <conditionalFormatting sqref="AA14">
    <cfRule type="cellIs" dxfId="45" priority="39" operator="between">
      <formula>101</formula>
      <formula>500</formula>
    </cfRule>
  </conditionalFormatting>
  <conditionalFormatting sqref="AA14">
    <cfRule type="cellIs" dxfId="44" priority="40" operator="between">
      <formula>1</formula>
      <formula>100</formula>
    </cfRule>
  </conditionalFormatting>
  <conditionalFormatting sqref="AC14">
    <cfRule type="cellIs" dxfId="43" priority="41" operator="between">
      <formula>501</formula>
      <formula>2000</formula>
    </cfRule>
  </conditionalFormatting>
  <conditionalFormatting sqref="AC14">
    <cfRule type="cellIs" dxfId="42" priority="42" operator="between">
      <formula>1</formula>
      <formula>500</formula>
    </cfRule>
  </conditionalFormatting>
  <conditionalFormatting sqref="AE14">
    <cfRule type="cellIs" dxfId="41" priority="43" operator="between">
      <formula>700</formula>
      <formula>2000</formula>
    </cfRule>
  </conditionalFormatting>
  <conditionalFormatting sqref="AE14">
    <cfRule type="cellIs" dxfId="40" priority="44" operator="between">
      <formula>1</formula>
      <formula>699</formula>
    </cfRule>
  </conditionalFormatting>
  <conditionalFormatting sqref="R14">
    <cfRule type="cellIs" dxfId="39" priority="31" operator="between">
      <formula>1</formula>
      <formula>499</formula>
    </cfRule>
  </conditionalFormatting>
  <conditionalFormatting sqref="R14">
    <cfRule type="cellIs" dxfId="38" priority="32" operator="between">
      <formula>500</formula>
      <formula>799</formula>
    </cfRule>
  </conditionalFormatting>
  <conditionalFormatting sqref="R14">
    <cfRule type="cellIs" dxfId="37" priority="33" operator="between">
      <formula>800</formula>
      <formula>1499</formula>
    </cfRule>
  </conditionalFormatting>
  <conditionalFormatting sqref="R14">
    <cfRule type="cellIs" dxfId="36" priority="34" operator="between">
      <formula>1500</formula>
      <formula>2000</formula>
    </cfRule>
  </conditionalFormatting>
  <conditionalFormatting sqref="BC14">
    <cfRule type="cellIs" dxfId="35" priority="27" operator="between">
      <formula>2.5</formula>
      <formula>3.5</formula>
    </cfRule>
    <cfRule type="cellIs" dxfId="34" priority="28" operator="between">
      <formula>1.5</formula>
      <formula>2.4</formula>
    </cfRule>
    <cfRule type="cellIs" dxfId="33" priority="29" operator="between">
      <formula>0</formula>
      <formula>1.4</formula>
    </cfRule>
    <cfRule type="containsErrors" dxfId="32" priority="30">
      <formula>ISERROR(BC14)</formula>
    </cfRule>
  </conditionalFormatting>
  <conditionalFormatting sqref="BH14">
    <cfRule type="containsText" dxfId="31" priority="23" operator="containsText" text="Høy">
      <formula>NOT(ISERROR(SEARCH("Høy",BH14)))</formula>
    </cfRule>
    <cfRule type="beginsWith" dxfId="30" priority="24" operator="beginsWith" text="Middels">
      <formula>LEFT(BH14,LEN("Middels"))="Middels"</formula>
    </cfRule>
    <cfRule type="beginsWith" dxfId="29" priority="25" operator="beginsWith" text="Lav">
      <formula>LEFT(BH14,LEN("Lav"))="Lav"</formula>
    </cfRule>
  </conditionalFormatting>
  <conditionalFormatting sqref="BD14">
    <cfRule type="cellIs" dxfId="28" priority="22" operator="equal">
      <formula>"JA"</formula>
    </cfRule>
    <cfRule type="cellIs" dxfId="27" priority="26" operator="equal">
      <formula>"NEI"</formula>
    </cfRule>
  </conditionalFormatting>
  <conditionalFormatting sqref="Z14">
    <cfRule type="cellIs" dxfId="26" priority="19" operator="equal">
      <formula>3</formula>
    </cfRule>
    <cfRule type="cellIs" dxfId="25" priority="20" operator="equal">
      <formula>2</formula>
    </cfRule>
    <cfRule type="cellIs" dxfId="24" priority="21" operator="equal">
      <formula>1</formula>
    </cfRule>
  </conditionalFormatting>
  <conditionalFormatting sqref="L14">
    <cfRule type="beginsWith" dxfId="23" priority="16" operator="beginsWith" text="Rød">
      <formula>LEFT(L14,LEN("Rød"))="Rød"</formula>
    </cfRule>
    <cfRule type="beginsWith" dxfId="22" priority="17" operator="beginsWith" text="Gul">
      <formula>LEFT(L14,LEN("Gul"))="Gul"</formula>
    </cfRule>
    <cfRule type="beginsWith" dxfId="21" priority="18" operator="beginsWith" text="Grønn">
      <formula>LEFT(L14,LEN("Grønn"))="Grønn"</formula>
    </cfRule>
  </conditionalFormatting>
  <conditionalFormatting sqref="AR14">
    <cfRule type="cellIs" dxfId="20" priority="13" operator="greaterThan">
      <formula>57.5</formula>
    </cfRule>
    <cfRule type="cellIs" dxfId="19" priority="14" operator="between">
      <formula>26.5</formula>
      <formula>57.5</formula>
    </cfRule>
    <cfRule type="cellIs" dxfId="18" priority="15" operator="between">
      <formula>0.5</formula>
      <formula>26.5</formula>
    </cfRule>
  </conditionalFormatting>
  <conditionalFormatting sqref="AO14">
    <cfRule type="containsText" dxfId="17" priority="11" operator="containsText" text="Middels">
      <formula>NOT(ISERROR(SEARCH("Middels",AO14)))</formula>
    </cfRule>
    <cfRule type="containsText" dxfId="16" priority="12" operator="containsText" text="Lav">
      <formula>NOT(ISERROR(SEARCH("Lav",AO14)))</formula>
    </cfRule>
  </conditionalFormatting>
  <conditionalFormatting sqref="AO14">
    <cfRule type="containsText" dxfId="15" priority="10" operator="containsText" text="Høy">
      <formula>NOT(ISERROR(SEARCH("Høy",AO14)))</formula>
    </cfRule>
  </conditionalFormatting>
  <conditionalFormatting sqref="AO14">
    <cfRule type="containsText" dxfId="14" priority="9" operator="containsText" text="FALSE">
      <formula>NOT(ISERROR(SEARCH("FALSE",AO14)))</formula>
    </cfRule>
  </conditionalFormatting>
  <conditionalFormatting sqref="AP14">
    <cfRule type="containsText" dxfId="13" priority="7" operator="containsText" text="Middels">
      <formula>NOT(ISERROR(SEARCH("Middels",AP14)))</formula>
    </cfRule>
    <cfRule type="containsText" dxfId="12" priority="8" operator="containsText" text="Lav">
      <formula>NOT(ISERROR(SEARCH("Lav",AP14)))</formula>
    </cfRule>
  </conditionalFormatting>
  <conditionalFormatting sqref="AP14">
    <cfRule type="containsText" dxfId="11" priority="6" operator="containsText" text="Høy">
      <formula>NOT(ISERROR(SEARCH("Høy",AP14)))</formula>
    </cfRule>
  </conditionalFormatting>
  <conditionalFormatting sqref="AP14">
    <cfRule type="containsText" dxfId="10" priority="5" operator="containsText" text="FALSE">
      <formula>NOT(ISERROR(SEARCH("FALSE",AP14)))</formula>
    </cfRule>
  </conditionalFormatting>
  <conditionalFormatting sqref="AR14">
    <cfRule type="cellIs" dxfId="9" priority="4" operator="equal">
      <formula>0</formula>
    </cfRule>
  </conditionalFormatting>
  <conditionalFormatting sqref="AG14">
    <cfRule type="cellIs" dxfId="8" priority="1" operator="lessThan">
      <formula>1</formula>
    </cfRule>
    <cfRule type="cellIs" dxfId="7" priority="2" operator="greaterThan">
      <formula>75.001</formula>
    </cfRule>
    <cfRule type="cellIs" dxfId="6" priority="3" operator="between">
      <formula>0</formula>
      <formula>75.001</formula>
    </cfRule>
  </conditionalFormatting>
  <dataValidations count="48">
    <dataValidation type="list" allowBlank="1" showInputMessage="1" showErrorMessage="1" sqref="AV18:AV25" xr:uid="{A63D5A02-BCAD-4558-B7D9-4B27FBE986B8}">
      <formula1>$M$2:$M$4</formula1>
    </dataValidation>
    <dataValidation allowBlank="1" showInputMessage="1" showErrorMessage="1" prompt="OBS! Velg kun 1 basert på rattstørrelse i kolonne X!" sqref="AI7:AL7" xr:uid="{7BB92669-6EBC-4ECD-9559-685E77F8EB68}"/>
    <dataValidation allowBlank="1" showInputMessage="1" showErrorMessage="1" error="Ikke fyll inn kraftmåling dersom ventilratt er mellomstort!!" promptTitle="Riktig kolonne?" prompt="Fyll inn målt maks åpningskraft ved dynamometer, oppgitt i Newton (N) DERSOM VENTILRATT ER LITE!" sqref="AI11:AI25" xr:uid="{BD64F9CD-A6FE-4018-8130-664520086F38}"/>
    <dataValidation allowBlank="1" showInputMessage="1" showErrorMessage="1" promptTitle="Riktig kolonne?" prompt="Fyll inn målt maks åpningskraft ved dynamometer, oppgitt i Newton (N) DERSOM VENTILRATT ER MELLOMSTORT!" sqref="AL11:AL25" xr:uid="{C6C5F9E2-14D6-4629-B4AE-33F22D2FB0F9}"/>
    <dataValidation allowBlank="1" showInputMessage="1" showErrorMessage="1" prompt="OBS! Ved lite eller stort ventilratt gjelder ikke dreiemoment-kraftgrenser" sqref="AR11:AR25" xr:uid="{B9E70836-83D6-4AB1-9F54-1D49328E3B03}"/>
    <dataValidation allowBlank="1" showInputMessage="1" showErrorMessage="1" prompt="Antall omdreininger fra helt stengt til helt åpen. _x000a_Norsok S-002: Manuelle ventiler med gir bør utstyres med aktuator hvis antall &gt;100 fra helt stengt til helt åpen ventil._x000a_Se tabell 6 i veiledning til risikovurdering ventiler_2020" sqref="AA8:AA10" xr:uid="{72682943-7B36-4A33-A696-E57DAA97FC1A}"/>
    <dataValidation allowBlank="1" showInputMessage="1" showErrorMessage="1" prompt="Fyll inn nummer på risikovurdering " sqref="B8:B10" xr:uid="{1A589997-F7D6-4ED4-9E59-A199B9C160B0}"/>
    <dataValidation allowBlank="1" showInputMessage="1" showErrorMessage="1" prompt="Fyll inn område hvor ventil håndteres" sqref="C8:C10" xr:uid="{94C9B03B-7746-4C6E-B723-5E3C6A690977}"/>
    <dataValidation allowBlank="1" showInputMessage="1" showErrorMessage="1" prompt="P (prosessoperatør)_x000a_D (dekksoperatør)_x000a_U (utility)_x000a_M (mekaniker)_x000a_K (kranfører)_x000a_B (boredekk" sqref="D8:J10" xr:uid="{E2C97E86-385D-4175-9C21-0EF8A600FCBB}"/>
    <dataValidation allowBlank="1" showInputMessage="1" showErrorMessage="1" prompt="Fyll inn Tag nummer knyttet opp mot ventil" sqref="K8:K10" xr:uid="{F7EBCA41-8E0E-4F0D-B647-4C4205177288}"/>
    <dataValidation allowBlank="1" showInputMessage="1" showErrorMessage="1" prompt="Fyll inn om ventilen er sikkerhetskritisk og/ eller hyppig i bruk fra nedtrekkmeny JA/ NEI. Se kriterier i kommentar. " sqref="M8:M10" xr:uid="{59041E5C-75DB-422E-8BC2-8853B8050888}"/>
    <dataValidation allowBlank="1" showInputMessage="1" showErrorMessage="1" prompt="Fyll inn hvilken type ventil som opereres/ kartlegges; _x000a_• Hjul/ ratt_x000a_• Håndtak_x000a_• Spak_x000a_• Pedal" sqref="N8:N10" xr:uid="{DA773D2C-5E43-40D3-963B-8DE3D9EAA920}"/>
    <dataValidation allowBlank="1" showInputMessage="1" showErrorMessage="1" prompt="Fyll inn antall minutt ventilen betjenes per manuell betjening " sqref="O8:O10" xr:uid="{6BBDE12E-6ECD-4E8C-9E79-B8E6793BA916}"/>
    <dataValidation allowBlank="1" showInputMessage="1" showErrorMessage="1" prompt="Fyll inn frekvensen som ventilen totalt betjenes for stillingskategori(ene) fra nedtrekkmeny" sqref="P8:P10" xr:uid="{7BD09589-20D3-4241-8F7E-B719E91BB915}"/>
    <dataValidation allowBlank="1" showInputMessage="1" showErrorMessage="1" prompt="Fyll inn antall personer, som deltar i operering av ventil fra nedtrekkmeny" sqref="Q8:Q10" xr:uid="{6C35A6CF-7092-4990-AB11-FCF2D0FEBCE4}"/>
    <dataValidation allowBlank="1" showInputMessage="1" showErrorMessage="1" prompt="Fylll inn horisontal høyde på ventil, oppgitt i millimeter (mm) fra grating (uavhengig av hjelpemidler/ tilkomst) til senter av ventil. Gjelder også skråstilt." sqref="R8:R10" xr:uid="{DCDD1477-71F8-4E5C-808A-11F676831DF9}"/>
    <dataValidation allowBlank="1" showInputMessage="1" showErrorMessage="1" prompt="Fylll inn vertikal høyde på ventil, oppgitt i millimeter (mm) fra grating (uavhengig av hjelpemidler/ tilkomst) til senter av ventilratt." sqref="T8:T10" xr:uid="{09061376-36E2-4557-BB48-B3D146CF63D0}"/>
    <dataValidation allowBlank="1" showInputMessage="1" showErrorMessage="1" prompt="Fyll inn diameter på ventilratt, oppgitt i mm. Ved spak er dette radius og lengde må ganges med to for diameter mm._x000a_(Et ventilratt på 30 cm oppgis som 300 mm). _x000a_" sqref="V8:V10" xr:uid="{FCFD8F9D-D91A-4416-8005-26B40A188CED}"/>
    <dataValidation allowBlank="1" showInputMessage="1" showErrorMessage="1" prompt="Fyll inn grepet basert på nedtrekksmeny under" sqref="Z8:Z10" xr:uid="{A1AB8C91-5FD1-48DA-A458-C3194000D65D}"/>
    <dataValidation allowBlank="1" showInputMessage="1" showErrorMessage="1" promptTitle="Ikke fyll inn! " prompt="Basert på input i diameter autogenereres: ‘Lite-, mellomstort-, stort ventilratt’. Utregning av kraftgrenser vil ikke fungere dersom diameter er &gt;700 mm. _x000a_" sqref="X8:X10" xr:uid="{2857BA04-1515-411B-9C3A-CD2F1CF2E1D0}"/>
    <dataValidation allowBlank="1" showInputMessage="1" showErrorMessage="1" prompt="Fyll inn avstand fra senter av kropp til senter av ventilratt i mm. _x000a_Se tabell 6 i veiledning til risikovurdering ventiler_2020" sqref="AC8:AC10" xr:uid="{689312B6-5F99-4DCD-8FBD-BC8653D1959E}"/>
    <dataValidation allowBlank="1" showInputMessage="1" showErrorMessage="1" prompt="Fyll inn arbeidsområdet, rom for å arbeide, oppgitt i mm_x000a_Se tabell 6 i veiledning til risikovurdering ventiler_2020" sqref="AE8:AE10" xr:uid="{B5F61AF9-315A-4BC5-8081-A50BEA92C5F4}"/>
    <dataValidation allowBlank="1" showInputMessage="1" showErrorMessage="1" prompt="Avstand mellom håndhjul/skrunøkler på ventiler og en hindring_x000a_Se tabell 6 i veiledning til risikovurdering ventiler_2020" sqref="AH8:AH10" xr:uid="{D7A1EDCE-5677-4085-B2B6-519A614E6F69}"/>
    <dataValidation allowBlank="1" showInputMessage="1" showErrorMessage="1" prompt="DERSOM VENTILRATT ER LITE!: Fyll inn målt maks åpningskraft ved dynamometer, oppgitt i Newton (N) " sqref="AI8:AI9" xr:uid="{0674C37E-9F40-42C6-AF08-2E616A8DDC93}"/>
    <dataValidation allowBlank="1" showInputMessage="1" showErrorMessage="1" promptTitle="Ikke fyll inn! " prompt="Denne autogeneres basert på input mot lovkrav for å hjelpe med en oversikt over hvilke ventiler det bør prioriteres tiltak på. " sqref="L8:L10" xr:uid="{1B4D21EB-6B66-49E3-9763-998ED1B15B19}"/>
    <dataValidation allowBlank="1" showInputMessage="1" showErrorMessage="1" prompt="DERSOM VENTILRATT ER MELLOMSTORT!!: Fyll inn målt maks åpningskraft ved dynamometer, oppgitt i Newton (N) " sqref="AL8:AL9" xr:uid="{7972FA90-F631-4749-8D4A-07E661DD8BB0}"/>
    <dataValidation allowBlank="1" showInputMessage="1" showErrorMessage="1" promptTitle="Ikke fyll inn! " prompt="Denne utregnes automatisk fra størrelse og kraft på ventilratt. _x000a_OBS! Cellen forblir hvit ved error. " sqref="AO8:AO9" xr:uid="{CAD56235-59BF-4F8F-86FE-108F15DFBCC7}"/>
    <dataValidation allowBlank="1" showInputMessage="1" showErrorMessage="1" promptTitle="Ikke fyll inn! " prompt="Denne fylles ut automatisk basert på risikoscore kraft" sqref="AQ8:AQ9" xr:uid="{94462725-FA10-4124-A760-0777320D7ECB}"/>
    <dataValidation allowBlank="1" showInputMessage="1" showErrorMessage="1" promptTitle="Ikke fyll inn! " prompt="Denne autogenerers ved å omregne diameter (fra radius oppgitt i meter) og gange med maks målt vedlikeholdskraft" sqref="AR8:AR9" xr:uid="{1D8240CE-E970-4EAB-A2BE-BC19C070FE04}"/>
    <dataValidation allowBlank="1" showInputMessage="1" showErrorMessage="1" promptTitle="Høyde arbeidsstilling" prompt="Fyll inn høyde til arbeidsstilling i arbeidsstillingen vs. Høyde på grating, basert på nedtrekksmeny " sqref="AT8:AT10" xr:uid="{F2D7EC49-6B75-437B-92E9-6AAF205FB26A}"/>
    <dataValidation allowBlank="1" showInputMessage="1" showErrorMessage="1" prompt="Fyll inn spesifikasjoner knyttet til tilkomst på arbeidsstedet, i excel-arket, basert på nedtrekkmeny" sqref="AU8:AU10" xr:uid="{21D8F6DC-3171-4DBB-83A1-4052F8F9AC2F}"/>
    <dataValidation allowBlank="1" showInputMessage="1" showErrorMessage="1" prompt="Fyll inn adkomst til arbeidsstedet fra nedtrekksmeny under. _x000a_Se kravspesifikasjoner i: NORSOK S 002 -2018, 6.2.1" sqref="AV8:AV10" xr:uid="{CBD3828A-A007-4AF1-989A-6B414C797121}"/>
    <dataValidation allowBlank="1" showInputMessage="1" showErrorMessage="1" prompt="Fyll inn en beskrivelse av tilkomst, arbeidsstilling eller adkomst hvis relevant" sqref="AW8:AW10" xr:uid="{C4B8AB9F-EC9F-4CFC-8117-4258C748FC57}"/>
    <dataValidation allowBlank="1" showInputMessage="1" showErrorMessage="1" prompt="Fyll inn hvordan ventilen påvirkes av varme/ kuldevariasjoner, rør i nærområdet, vedlikeholdsfrekvens, vibrasjon, hastighet, værforhold, klima, belysning, vedlikeholdsfrekvens etc. " sqref="AX8:AX10" xr:uid="{6681697F-6CAB-4752-A700-EB441AEBC429}"/>
    <dataValidation allowBlank="1" showInputMessage="1" showErrorMessage="1" prompt="Fyll inn tilgjengelige hjelpemidler i operering, eksempelvis: _x000a_Rattnøkkel_x000a_Karmøyvinsj/Moped_x000a_Kjetting_x000a_Fastmontert eller løst hjelpemiddel. Fungerer det tilfredsstillende?" sqref="AY8:AY10" xr:uid="{E2279DB3-5068-4145-948D-8A39B6BBB613}"/>
    <dataValidation allowBlank="1" showInputMessage="1" showErrorMessage="1" prompt="Fyll inn vekt på ventil hvis relevant" sqref="AZ8:AZ10" xr:uid="{6F3F4DFB-ED08-4394-AD7C-ACB63EC871D8}"/>
    <dataValidation allowBlank="1" showInputMessage="1" showErrorMessage="1" prompt="Fyll inn frekvens på vedlikehold og demontering, oppgitt per måned" sqref="BA8:BA10" xr:uid="{CF29CB5C-9D69-4A97-9C3A-DCD03F097870}"/>
    <dataValidation allowBlank="1" showInputMessage="1" showErrorMessage="1" prompt="Er det tilrettelagt for materialhåndtering av ventil til verksted i henhold til tabell B1 fra Norsok R-002?_x000a_Se tabell 7 i veiledning til risikovurdering ventiler_2020" sqref="BB8:BB10" xr:uid="{689C1939-6942-4B73-A254-E9AE699D6A67}"/>
    <dataValidation allowBlank="1" showInputMessage="1" showErrorMessage="1" promptTitle="Ikke fyll inn!" prompt="Lovkrav grensesnitt (avvik eller ikke) autogenereres basert på informasjon oppgitt i horisontal høyde, vertikal høyde, antall omdreininger, rekkevidde, arbeidsområde, avstand/ hindring.  _x000a_" sqref="BC8:BC10" xr:uid="{58E0D0EF-7DB0-49CD-91B7-7904E6B22089}"/>
    <dataValidation allowBlank="1" showInputMessage="1" showErrorMessage="1" promptTitle="Ikke fyll inn!" prompt="Denne utregnes automatisk fra størrelse og kraft på ventilratt. _x000a_OBS! Cellen forblir hvit ved error. " sqref="AP8:AP9" xr:uid="{155018C4-23D1-46AB-B9CE-9B59C9DE984C}"/>
    <dataValidation allowBlank="1" showInputMessage="1" showErrorMessage="1" prompt="Fyll inn behov for verifiserende/ spesifikke risikovurderinger; fortrinnsvis REBA, men også eksempelvis NIOSH, KIM løfte og bære, MAC, QEC, ErgoRisk. " sqref="BD8:BD10" xr:uid="{A7B8A571-A77D-4A58-8B59-B09A05F71174}"/>
    <dataValidation allowBlank="1" showInputMessage="1" showErrorMessage="1" prompt="Ytterligere risikovurdering bør utføres ved avvik fra krav- eller kraftmåling._x000a_Fyll inn resultat fra REBA vurdering fra nedtrekksmeny under, hvis relevant" sqref="BE8:BE10" xr:uid="{9213ED8C-7075-4A2A-847D-D8D2109A6125}"/>
    <dataValidation allowBlank="1" showInputMessage="1" showErrorMessage="1" promptTitle="Faglig totalvurdering" prompt="Basert på kraftgrense menn/ kvinner, varighet/ hyppighet, tilkomst/ adkomst og hold dette opp mot eventuelle avvik mot lovkrav. " sqref="BG8:BH10" xr:uid="{7F09B7D2-60C7-4099-95F9-0B146CF3EFFB}"/>
    <dataValidation allowBlank="1" showInputMessage="1" showErrorMessage="1" prompt="Fyll inn begrunnelse for totalvurdering og hva som bør prioriteres videre. Begrunnelse forankres i hvor vidt arbeidsoperasjonen er compliant med samtlige lovkrav og holdes opp mot utførte kraftmålinger." sqref="BI8:BI10" xr:uid="{D3AD597A-3540-4049-B6F0-E222A594BE7F}"/>
    <dataValidation allowBlank="1" showInputMessage="1" showErrorMessage="1" promptTitle="Tiltak" prompt="Fyll inn anbefalte tiltak ved hjelp av Norsok S-002 Tiltakshierarki: _x000a_1. Eliminasjon_x000a_2. Substitusjon_x000a_3. Tekniske løsninger_x000a_4. Organisatoriske løsninger_x000a_5. Hjelpemidler på personnivå/ PVU" sqref="BJ8:BJ10" xr:uid="{047F58E3-77B2-4609-966A-8611BB58522F}"/>
    <dataValidation allowBlank="1" showInputMessage="1" showErrorMessage="1" promptTitle="Eventuelle referanser" prompt="Legg inn eventuelle referanser, bilder, Synerginummer etc." sqref="BK8:BK10" xr:uid="{3848352C-D7E0-4687-A97B-55F42E23B612}"/>
    <dataValidation allowBlank="1" showInputMessage="1" showErrorMessage="1" promptTitle="OBS!" prompt="Fyll inn enten horisontal eller vertikal høyde (alt etter ventilens stilling)" sqref="R11:T20" xr:uid="{7632771B-EA12-47CA-93DF-52AF17AB4DAD}"/>
    <dataValidation allowBlank="1" showInputMessage="1" showErrorMessage="1" prompt="Avstand mellom håndhjul/skrunøkler på ventiler og en hindring, oppgitt i mm. _x000a_Se tabell 6 i veiledning til risikovurdering ventiler_2020" sqref="AG8:AG10" xr:uid="{4FCA4955-8DBC-4309-A0EC-D8CF91CA693A}"/>
  </dataValidations>
  <pageMargins left="0.7" right="0.7" top="0.75" bottom="0.75" header="0.3" footer="0.3"/>
  <pageSetup paperSize="9" scale="37" fitToHeight="0" orientation="landscape" r:id="rId1"/>
  <headerFooter>
    <oddHeader>&amp;RErgonomisk risikovurdering av ventiler</oddHeader>
  </headerFooter>
  <legacyDrawing r:id="rId2"/>
  <extLst>
    <ext xmlns:x14="http://schemas.microsoft.com/office/spreadsheetml/2009/9/main" uri="{CCE6A557-97BC-4b89-ADB6-D9C93CAAB3DF}">
      <x14:dataValidations xmlns:xm="http://schemas.microsoft.com/office/excel/2006/main" count="10">
        <x14:dataValidation type="list" allowBlank="1" showInputMessage="1" showErrorMessage="1" xr:uid="{8B353AF3-6012-41FE-9878-5CC13FC694D6}">
          <x14:formula1>
            <xm:f>Validation!$F$2:$F$3</xm:f>
          </x14:formula1>
          <xm:sqref>M11:M25</xm:sqref>
        </x14:dataValidation>
        <x14:dataValidation type="list" allowBlank="1" showInputMessage="1" showErrorMessage="1" xr:uid="{E98A4F9D-683E-4ED7-9E10-1655BCACD069}">
          <x14:formula1>
            <xm:f>Validation!$K$2:$K$4</xm:f>
          </x14:formula1>
          <xm:sqref>AV11:AV16</xm:sqref>
        </x14:dataValidation>
        <x14:dataValidation type="list" allowBlank="1" showInputMessage="1" showErrorMessage="1" xr:uid="{215E6791-BFDC-41B4-8261-1B8EC4DB0EBF}">
          <x14:formula1>
            <xm:f>Validation!$J$2:$J$9</xm:f>
          </x14:formula1>
          <xm:sqref>AU11:AU25</xm:sqref>
        </x14:dataValidation>
        <x14:dataValidation type="list" allowBlank="1" showInputMessage="1" showErrorMessage="1" xr:uid="{D9AF07A0-B1FD-457D-AC53-4A9D32CD917C}">
          <x14:formula1>
            <xm:f>Validation!$L$2:$L$4</xm:f>
          </x14:formula1>
          <xm:sqref>AS11:AS25</xm:sqref>
        </x14:dataValidation>
        <x14:dataValidation type="list" allowBlank="1" showInputMessage="1" showErrorMessage="1" xr:uid="{8267EB5D-8B8E-4191-AAA0-FF00ECA43909}">
          <x14:formula1>
            <xm:f>Validation!$M$2:$M$5</xm:f>
          </x14:formula1>
          <xm:sqref>N15:N25</xm:sqref>
        </x14:dataValidation>
        <x14:dataValidation type="list" allowBlank="1" showInputMessage="1" showErrorMessage="1" xr:uid="{5BD07E73-AEA2-4609-90A9-8499FEAD9A28}">
          <x14:formula1>
            <xm:f>Validation!$M$2:$M$6</xm:f>
          </x14:formula1>
          <xm:sqref>N11:N14</xm:sqref>
        </x14:dataValidation>
        <x14:dataValidation type="list" allowBlank="1" showInputMessage="1" showErrorMessage="1" xr:uid="{F58D7B94-92B9-4CEC-8430-5E0019A6B1B5}">
          <x14:formula1>
            <xm:f>Validation!$N$2:$N$8</xm:f>
          </x14:formula1>
          <xm:sqref>P11:P14</xm:sqref>
        </x14:dataValidation>
        <x14:dataValidation type="list" allowBlank="1" showInputMessage="1" showErrorMessage="1" xr:uid="{E64FE00C-A0B3-410C-B9B2-CED9436EDB26}">
          <x14:formula1>
            <xm:f>Validation!$O$2:$O$4</xm:f>
          </x14:formula1>
          <xm:sqref>Q11:Q14</xm:sqref>
        </x14:dataValidation>
        <x14:dataValidation type="list" allowBlank="1" showInputMessage="1" showErrorMessage="1" xr:uid="{038C4CF2-5AB6-49EB-AF63-190FFB2BBB47}">
          <x14:formula1>
            <xm:f>Validation!$P$2:$P$5</xm:f>
          </x14:formula1>
          <xm:sqref>AT11:AT25</xm:sqref>
        </x14:dataValidation>
        <x14:dataValidation type="list" allowBlank="1" showInputMessage="1" showErrorMessage="1" xr:uid="{5048408C-47D0-48B4-A22A-7ABCB4370FEB}">
          <x14:formula1>
            <xm:f>Validation!$Q$2:$Q$5</xm:f>
          </x14:formula1>
          <xm:sqref>Z11:Z25</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tabColor rgb="FFFF33CC"/>
    <pageSetUpPr fitToPage="1"/>
  </sheetPr>
  <dimension ref="A1:AN122"/>
  <sheetViews>
    <sheetView zoomScale="98" zoomScaleNormal="90" workbookViewId="0">
      <selection activeCell="AH10" sqref="AH10"/>
    </sheetView>
  </sheetViews>
  <sheetFormatPr defaultRowHeight="14.45" customHeight="1" x14ac:dyDescent="0.25"/>
  <cols>
    <col min="1" max="1" width="3.5703125" style="26" customWidth="1"/>
    <col min="2" max="2" width="11.28515625" style="26" customWidth="1"/>
    <col min="3" max="3" width="32.28515625" customWidth="1"/>
    <col min="4" max="4" width="9.5703125" customWidth="1"/>
    <col min="5" max="5" width="5.85546875" customWidth="1"/>
    <col min="6" max="6" width="6" customWidth="1"/>
    <col min="7" max="7" width="7.42578125" customWidth="1"/>
    <col min="8" max="8" width="6" customWidth="1"/>
    <col min="9" max="9" width="6.5703125" customWidth="1"/>
    <col min="10" max="10" width="9.42578125" customWidth="1"/>
    <col min="11" max="11" width="5.7109375" customWidth="1"/>
    <col min="12" max="12" width="4.140625" customWidth="1"/>
    <col min="13" max="13" width="5.5703125" customWidth="1"/>
    <col min="14" max="14" width="11.5703125" customWidth="1"/>
    <col min="15" max="15" width="9.28515625" customWidth="1"/>
    <col min="16" max="16" width="9.7109375" style="80" customWidth="1"/>
    <col min="17" max="17" width="7.28515625" customWidth="1"/>
    <col min="18" max="30" width="4.7109375" customWidth="1"/>
    <col min="31" max="31" width="14.7109375" customWidth="1"/>
  </cols>
  <sheetData>
    <row r="1" spans="2:40" ht="12.95" customHeight="1" thickBot="1" x14ac:dyDescent="0.3">
      <c r="C1" s="26"/>
      <c r="D1" s="26"/>
      <c r="E1" s="26"/>
      <c r="F1" s="26"/>
      <c r="G1" s="26"/>
      <c r="H1" s="26"/>
      <c r="I1" s="26"/>
      <c r="J1" s="26"/>
      <c r="K1" s="26"/>
      <c r="L1" s="26"/>
      <c r="M1" s="26"/>
      <c r="N1" s="26"/>
      <c r="O1" s="26"/>
      <c r="P1" s="74"/>
      <c r="Q1" s="26"/>
      <c r="R1" s="26"/>
      <c r="S1" s="26"/>
      <c r="T1" s="26"/>
      <c r="U1" s="26"/>
      <c r="V1" s="26"/>
      <c r="W1" s="26"/>
      <c r="X1" s="26"/>
      <c r="Y1" s="26"/>
      <c r="Z1" s="26"/>
      <c r="AA1" s="26"/>
      <c r="AB1" s="26"/>
      <c r="AC1" s="26"/>
      <c r="AD1" s="26"/>
      <c r="AE1" s="27"/>
      <c r="AF1" s="26"/>
      <c r="AG1" s="26"/>
      <c r="AH1" s="26"/>
      <c r="AI1" s="26"/>
      <c r="AJ1" s="26"/>
      <c r="AK1" s="26"/>
      <c r="AL1" s="26"/>
      <c r="AM1" s="26"/>
      <c r="AN1" s="26"/>
    </row>
    <row r="2" spans="2:40" ht="45.95" customHeight="1" thickBot="1" x14ac:dyDescent="0.3">
      <c r="B2" s="580" t="s">
        <v>117</v>
      </c>
      <c r="C2" s="581"/>
      <c r="D2" s="581"/>
      <c r="E2" s="581"/>
      <c r="F2" s="581"/>
      <c r="G2" s="581"/>
      <c r="H2" s="581"/>
      <c r="I2" s="581"/>
      <c r="J2" s="581"/>
      <c r="K2" s="581"/>
      <c r="L2" s="581"/>
      <c r="M2" s="581"/>
      <c r="N2" s="581"/>
      <c r="O2" s="581"/>
      <c r="P2" s="581"/>
      <c r="Q2" s="581"/>
      <c r="R2" s="581"/>
      <c r="S2" s="581"/>
      <c r="T2" s="581"/>
      <c r="U2" s="581"/>
      <c r="V2" s="581"/>
      <c r="W2" s="581"/>
      <c r="X2" s="581"/>
      <c r="Y2" s="581"/>
      <c r="Z2" s="581"/>
      <c r="AA2" s="581"/>
      <c r="AB2" s="581"/>
      <c r="AC2" s="581"/>
      <c r="AD2" s="582"/>
      <c r="AE2" s="589" t="s">
        <v>160</v>
      </c>
      <c r="AF2" s="26"/>
      <c r="AG2" s="26"/>
      <c r="AH2" s="26"/>
      <c r="AI2" s="26"/>
      <c r="AJ2" s="26"/>
      <c r="AK2" s="26"/>
      <c r="AL2" s="26"/>
      <c r="AM2" s="26"/>
      <c r="AN2" s="26"/>
    </row>
    <row r="3" spans="2:40" ht="7.5" customHeight="1" thickBot="1" x14ac:dyDescent="0.3">
      <c r="B3" s="77"/>
      <c r="C3" s="76"/>
      <c r="D3" s="25"/>
      <c r="E3" s="25"/>
      <c r="F3" s="25"/>
      <c r="G3" s="25"/>
      <c r="H3" s="25"/>
      <c r="I3" s="25"/>
      <c r="J3" s="25"/>
      <c r="K3" s="25"/>
      <c r="L3" s="25"/>
      <c r="M3" s="25"/>
      <c r="N3" s="25"/>
      <c r="O3" s="25"/>
      <c r="P3" s="78"/>
      <c r="Q3" s="25"/>
      <c r="R3" s="25"/>
      <c r="S3" s="25"/>
      <c r="T3" s="25"/>
      <c r="U3" s="25"/>
      <c r="V3" s="25"/>
      <c r="W3" s="25"/>
      <c r="X3" s="25"/>
      <c r="Y3" s="25"/>
      <c r="Z3" s="25"/>
      <c r="AA3" s="25"/>
      <c r="AB3" s="25"/>
      <c r="AC3" s="25"/>
      <c r="AD3" s="75"/>
      <c r="AE3" s="590"/>
      <c r="AF3" s="26"/>
      <c r="AG3" s="26"/>
      <c r="AH3" s="26"/>
      <c r="AI3" s="26"/>
      <c r="AJ3" s="26"/>
      <c r="AK3" s="26"/>
      <c r="AL3" s="26"/>
      <c r="AM3" s="26"/>
      <c r="AN3" s="26"/>
    </row>
    <row r="4" spans="2:40" ht="26.45" customHeight="1" x14ac:dyDescent="0.25">
      <c r="B4" s="182" t="s">
        <v>120</v>
      </c>
      <c r="C4" s="178"/>
      <c r="D4" s="599" t="s">
        <v>8</v>
      </c>
      <c r="E4" s="185" t="s">
        <v>142</v>
      </c>
      <c r="F4" s="99"/>
      <c r="G4" s="100"/>
      <c r="H4" s="100"/>
      <c r="I4" s="91"/>
      <c r="J4" s="91"/>
      <c r="K4" s="91"/>
      <c r="L4" s="92"/>
      <c r="M4" s="92"/>
      <c r="N4" s="92"/>
      <c r="O4" s="1"/>
      <c r="P4" s="605">
        <f>G6+O6</f>
        <v>0</v>
      </c>
      <c r="Q4" s="692" t="s">
        <v>0</v>
      </c>
      <c r="R4" s="701" t="s">
        <v>1</v>
      </c>
      <c r="S4" s="702"/>
      <c r="T4" s="702"/>
      <c r="U4" s="702"/>
      <c r="V4" s="702"/>
      <c r="W4" s="702"/>
      <c r="X4" s="702"/>
      <c r="Y4" s="702"/>
      <c r="Z4" s="702"/>
      <c r="AA4" s="702"/>
      <c r="AB4" s="702"/>
      <c r="AC4" s="702"/>
      <c r="AD4" s="703"/>
      <c r="AE4" s="611" t="s">
        <v>15</v>
      </c>
      <c r="AF4" s="26"/>
      <c r="AG4" s="26"/>
      <c r="AH4" s="26"/>
      <c r="AI4" s="26"/>
      <c r="AJ4" s="26"/>
      <c r="AK4" s="26"/>
      <c r="AL4" s="26"/>
      <c r="AM4" s="26"/>
      <c r="AN4" s="26"/>
    </row>
    <row r="5" spans="2:40" ht="27.75" customHeight="1" thickBot="1" x14ac:dyDescent="0.3">
      <c r="B5" s="501" t="s">
        <v>121</v>
      </c>
      <c r="C5" s="684"/>
      <c r="D5" s="600"/>
      <c r="E5" s="103" t="s">
        <v>143</v>
      </c>
      <c r="F5" s="104"/>
      <c r="G5" s="93"/>
      <c r="H5" s="93"/>
      <c r="I5" s="93"/>
      <c r="J5" s="93"/>
      <c r="K5" s="94"/>
      <c r="L5" s="95"/>
      <c r="M5" s="95" t="s">
        <v>176</v>
      </c>
      <c r="N5" s="95"/>
      <c r="O5" s="2"/>
      <c r="P5" s="606"/>
      <c r="Q5" s="693"/>
      <c r="R5" s="134"/>
      <c r="S5" s="690">
        <v>1</v>
      </c>
      <c r="T5" s="690"/>
      <c r="U5" s="690"/>
      <c r="V5" s="690"/>
      <c r="W5" s="690">
        <v>2</v>
      </c>
      <c r="X5" s="690"/>
      <c r="Y5" s="690"/>
      <c r="Z5" s="690"/>
      <c r="AA5" s="690">
        <v>3</v>
      </c>
      <c r="AB5" s="690"/>
      <c r="AC5" s="690"/>
      <c r="AD5" s="691"/>
      <c r="AE5" s="612"/>
      <c r="AF5" s="26"/>
      <c r="AG5" s="26"/>
      <c r="AH5" s="26"/>
      <c r="AI5" s="26"/>
      <c r="AJ5" s="26"/>
      <c r="AK5" s="26"/>
      <c r="AL5" s="26"/>
      <c r="AM5" s="26"/>
      <c r="AN5" s="26"/>
    </row>
    <row r="6" spans="2:40" ht="20.100000000000001" customHeight="1" thickBot="1" x14ac:dyDescent="0.3">
      <c r="B6" s="683"/>
      <c r="C6" s="685"/>
      <c r="D6" s="600"/>
      <c r="E6" s="566" t="s">
        <v>141</v>
      </c>
      <c r="F6" s="567"/>
      <c r="G6" s="113">
        <v>0</v>
      </c>
      <c r="H6" s="93"/>
      <c r="I6" s="93"/>
      <c r="J6" s="96"/>
      <c r="K6" s="96"/>
      <c r="L6" s="97"/>
      <c r="M6" s="109" t="s">
        <v>140</v>
      </c>
      <c r="N6" s="110"/>
      <c r="O6" s="119">
        <v>0</v>
      </c>
      <c r="P6" s="607"/>
      <c r="Q6" s="693"/>
      <c r="R6" s="676" t="s">
        <v>2</v>
      </c>
      <c r="S6" s="135">
        <v>1</v>
      </c>
      <c r="T6" s="136">
        <v>1</v>
      </c>
      <c r="U6" s="136">
        <v>1</v>
      </c>
      <c r="V6" s="137">
        <v>1</v>
      </c>
      <c r="W6" s="135">
        <v>2</v>
      </c>
      <c r="X6" s="136">
        <v>2</v>
      </c>
      <c r="Y6" s="136">
        <v>2</v>
      </c>
      <c r="Z6" s="137">
        <v>2</v>
      </c>
      <c r="AA6" s="135">
        <v>3</v>
      </c>
      <c r="AB6" s="136">
        <v>3</v>
      </c>
      <c r="AC6" s="136">
        <v>3</v>
      </c>
      <c r="AD6" s="138">
        <v>3</v>
      </c>
      <c r="AE6" s="612"/>
      <c r="AF6" s="26"/>
      <c r="AG6" s="26"/>
      <c r="AH6" s="26"/>
      <c r="AI6" s="26"/>
      <c r="AJ6" s="26"/>
      <c r="AK6" s="26"/>
      <c r="AL6" s="26"/>
      <c r="AM6" s="26"/>
      <c r="AN6" s="26"/>
    </row>
    <row r="7" spans="2:40" ht="20.100000000000001" customHeight="1" thickBot="1" x14ac:dyDescent="0.3">
      <c r="B7" s="183" t="s">
        <v>150</v>
      </c>
      <c r="C7" s="179"/>
      <c r="D7" s="600"/>
      <c r="E7" s="101"/>
      <c r="F7" s="36"/>
      <c r="G7" s="36"/>
      <c r="H7" s="36"/>
      <c r="I7" s="37"/>
      <c r="J7" s="37"/>
      <c r="K7" s="37"/>
      <c r="L7" s="1"/>
      <c r="M7" s="1"/>
      <c r="N7" s="1"/>
      <c r="O7" s="1"/>
      <c r="P7" s="623">
        <f>G10+O10</f>
        <v>0</v>
      </c>
      <c r="Q7" s="694"/>
      <c r="R7" s="676"/>
      <c r="S7" s="139">
        <v>1</v>
      </c>
      <c r="T7" s="139">
        <v>2</v>
      </c>
      <c r="U7" s="139">
        <v>3</v>
      </c>
      <c r="V7" s="139">
        <v>4</v>
      </c>
      <c r="W7" s="139">
        <v>1</v>
      </c>
      <c r="X7" s="139">
        <v>2</v>
      </c>
      <c r="Y7" s="139">
        <v>3</v>
      </c>
      <c r="Z7" s="139">
        <v>4</v>
      </c>
      <c r="AA7" s="139">
        <v>1</v>
      </c>
      <c r="AB7" s="139">
        <v>2</v>
      </c>
      <c r="AC7" s="139">
        <v>3</v>
      </c>
      <c r="AD7" s="140">
        <v>4</v>
      </c>
      <c r="AE7" s="612"/>
      <c r="AF7" s="26"/>
      <c r="AG7" s="26"/>
      <c r="AH7" s="26"/>
      <c r="AI7" s="26"/>
      <c r="AJ7" s="26"/>
      <c r="AK7" s="26"/>
      <c r="AL7" s="26"/>
      <c r="AM7" s="26"/>
      <c r="AN7" s="26"/>
    </row>
    <row r="8" spans="2:40" ht="20.100000000000001" customHeight="1" x14ac:dyDescent="0.25">
      <c r="B8" s="501" t="s">
        <v>122</v>
      </c>
      <c r="C8" s="498"/>
      <c r="D8" s="600"/>
      <c r="E8" s="186" t="s">
        <v>144</v>
      </c>
      <c r="F8" s="104"/>
      <c r="G8" s="35"/>
      <c r="H8" s="33"/>
      <c r="I8" s="33"/>
      <c r="J8" s="33"/>
      <c r="K8" s="33"/>
      <c r="L8" s="2"/>
      <c r="M8" s="2"/>
      <c r="N8" s="2"/>
      <c r="O8" s="2"/>
      <c r="P8" s="624"/>
      <c r="Q8" s="674" t="s">
        <v>3</v>
      </c>
      <c r="R8" s="141">
        <v>1</v>
      </c>
      <c r="S8" s="142">
        <v>1</v>
      </c>
      <c r="T8" s="142">
        <v>2</v>
      </c>
      <c r="U8" s="142">
        <v>3</v>
      </c>
      <c r="V8" s="142">
        <v>4</v>
      </c>
      <c r="W8" s="142">
        <v>1</v>
      </c>
      <c r="X8" s="142">
        <v>2</v>
      </c>
      <c r="Y8" s="142">
        <v>3</v>
      </c>
      <c r="Z8" s="142">
        <v>5</v>
      </c>
      <c r="AA8" s="142">
        <v>3</v>
      </c>
      <c r="AB8" s="142">
        <v>3</v>
      </c>
      <c r="AC8" s="142">
        <v>5</v>
      </c>
      <c r="AD8" s="143">
        <v>6</v>
      </c>
      <c r="AE8" s="612"/>
      <c r="AF8" s="26"/>
      <c r="AG8" s="26"/>
      <c r="AH8" s="26"/>
      <c r="AI8" s="26"/>
      <c r="AJ8" s="26"/>
      <c r="AK8" s="26"/>
      <c r="AL8" s="26"/>
      <c r="AM8" s="26"/>
      <c r="AN8" s="26"/>
    </row>
    <row r="9" spans="2:40" ht="20.100000000000001" customHeight="1" thickBot="1" x14ac:dyDescent="0.3">
      <c r="B9" s="502"/>
      <c r="C9" s="499"/>
      <c r="D9" s="600"/>
      <c r="E9" s="155" t="s">
        <v>145</v>
      </c>
      <c r="F9" s="104"/>
      <c r="G9" s="35"/>
      <c r="H9" s="33"/>
      <c r="I9" s="33"/>
      <c r="J9" s="33"/>
      <c r="K9" s="33"/>
      <c r="L9" s="2"/>
      <c r="M9" s="2" t="s">
        <v>176</v>
      </c>
      <c r="N9" s="2"/>
      <c r="O9" s="2"/>
      <c r="P9" s="624"/>
      <c r="Q9" s="675"/>
      <c r="R9" s="141">
        <v>2</v>
      </c>
      <c r="S9" s="142">
        <v>2</v>
      </c>
      <c r="T9" s="142">
        <v>3</v>
      </c>
      <c r="U9" s="142">
        <v>4</v>
      </c>
      <c r="V9" s="142">
        <v>5</v>
      </c>
      <c r="W9" s="142">
        <v>3</v>
      </c>
      <c r="X9" s="142">
        <v>4</v>
      </c>
      <c r="Y9" s="142">
        <v>5</v>
      </c>
      <c r="Z9" s="142">
        <v>6</v>
      </c>
      <c r="AA9" s="142">
        <v>4</v>
      </c>
      <c r="AB9" s="142">
        <v>5</v>
      </c>
      <c r="AC9" s="142">
        <v>6</v>
      </c>
      <c r="AD9" s="143">
        <v>7</v>
      </c>
      <c r="AE9" s="612"/>
      <c r="AF9" s="26"/>
      <c r="AG9" s="26"/>
      <c r="AH9" s="26"/>
      <c r="AI9" s="26"/>
      <c r="AJ9" s="26"/>
      <c r="AK9" s="26"/>
      <c r="AL9" s="26"/>
      <c r="AM9" s="26"/>
      <c r="AN9" s="26"/>
    </row>
    <row r="10" spans="2:40" ht="20.100000000000001" customHeight="1" thickBot="1" x14ac:dyDescent="0.3">
      <c r="B10" s="502"/>
      <c r="C10" s="499"/>
      <c r="D10" s="600"/>
      <c r="E10" s="566" t="s">
        <v>141</v>
      </c>
      <c r="F10" s="567"/>
      <c r="G10" s="129">
        <v>0</v>
      </c>
      <c r="H10" s="102"/>
      <c r="I10" s="102"/>
      <c r="J10" s="96"/>
      <c r="K10" s="96"/>
      <c r="L10" s="97"/>
      <c r="M10" s="109" t="s">
        <v>140</v>
      </c>
      <c r="N10" s="110"/>
      <c r="O10" s="128">
        <v>0</v>
      </c>
      <c r="P10" s="625"/>
      <c r="Q10" s="675"/>
      <c r="R10" s="141">
        <v>3</v>
      </c>
      <c r="S10" s="142">
        <v>2</v>
      </c>
      <c r="T10" s="142">
        <v>4</v>
      </c>
      <c r="U10" s="142">
        <v>5</v>
      </c>
      <c r="V10" s="142">
        <v>6</v>
      </c>
      <c r="W10" s="142">
        <v>4</v>
      </c>
      <c r="X10" s="142">
        <v>5</v>
      </c>
      <c r="Y10" s="142">
        <v>6</v>
      </c>
      <c r="Z10" s="142">
        <v>7</v>
      </c>
      <c r="AA10" s="142">
        <v>5</v>
      </c>
      <c r="AB10" s="142">
        <v>6</v>
      </c>
      <c r="AC10" s="142">
        <v>7</v>
      </c>
      <c r="AD10" s="143">
        <v>8</v>
      </c>
      <c r="AE10" s="612"/>
      <c r="AF10" s="26"/>
      <c r="AG10" s="26"/>
      <c r="AH10" s="26"/>
      <c r="AI10" s="26"/>
      <c r="AJ10" s="26"/>
      <c r="AK10" s="26"/>
      <c r="AL10" s="26"/>
      <c r="AM10" s="26"/>
      <c r="AN10" s="26"/>
    </row>
    <row r="11" spans="2:40" ht="20.100000000000001" customHeight="1" thickBot="1" x14ac:dyDescent="0.3">
      <c r="B11" s="502"/>
      <c r="C11" s="499"/>
      <c r="D11" s="600"/>
      <c r="E11" s="105"/>
      <c r="F11" s="104"/>
      <c r="G11" s="33"/>
      <c r="H11" s="33"/>
      <c r="I11" s="33"/>
      <c r="J11" s="33"/>
      <c r="K11" s="33"/>
      <c r="L11" s="130"/>
      <c r="M11" s="130"/>
      <c r="N11" s="130"/>
      <c r="O11" s="130"/>
      <c r="P11" s="695">
        <f>G14+O14</f>
        <v>0</v>
      </c>
      <c r="Q11" s="675"/>
      <c r="R11" s="141">
        <v>4</v>
      </c>
      <c r="S11" s="142">
        <v>3</v>
      </c>
      <c r="T11" s="142">
        <v>5</v>
      </c>
      <c r="U11" s="142">
        <v>6</v>
      </c>
      <c r="V11" s="142">
        <v>7</v>
      </c>
      <c r="W11" s="142">
        <v>5</v>
      </c>
      <c r="X11" s="142">
        <v>6</v>
      </c>
      <c r="Y11" s="142">
        <v>7</v>
      </c>
      <c r="Z11" s="142">
        <v>8</v>
      </c>
      <c r="AA11" s="142">
        <v>6</v>
      </c>
      <c r="AB11" s="142">
        <v>7</v>
      </c>
      <c r="AC11" s="142">
        <v>8</v>
      </c>
      <c r="AD11" s="143">
        <v>9</v>
      </c>
      <c r="AE11" s="613"/>
      <c r="AF11" s="26"/>
      <c r="AG11" s="26"/>
      <c r="AH11" s="26"/>
      <c r="AI11" s="26"/>
      <c r="AJ11" s="26"/>
      <c r="AK11" s="26"/>
      <c r="AL11" s="26"/>
      <c r="AM11" s="26"/>
      <c r="AN11" s="26"/>
    </row>
    <row r="12" spans="2:40" ht="20.100000000000001" customHeight="1" x14ac:dyDescent="0.25">
      <c r="B12" s="502"/>
      <c r="C12" s="499"/>
      <c r="D12" s="600"/>
      <c r="E12" s="187" t="s">
        <v>146</v>
      </c>
      <c r="F12" s="104"/>
      <c r="G12" s="33"/>
      <c r="H12" s="33"/>
      <c r="I12" s="33"/>
      <c r="J12" s="33"/>
      <c r="K12" s="33"/>
      <c r="L12" s="130"/>
      <c r="M12" s="130"/>
      <c r="N12" s="130"/>
      <c r="O12" s="130"/>
      <c r="P12" s="696"/>
      <c r="Q12" s="675"/>
      <c r="R12" s="141">
        <v>5</v>
      </c>
      <c r="S12" s="142">
        <v>4</v>
      </c>
      <c r="T12" s="142">
        <v>6</v>
      </c>
      <c r="U12" s="142">
        <v>7</v>
      </c>
      <c r="V12" s="142">
        <v>8</v>
      </c>
      <c r="W12" s="142">
        <v>6</v>
      </c>
      <c r="X12" s="142">
        <v>7</v>
      </c>
      <c r="Y12" s="142">
        <v>8</v>
      </c>
      <c r="Z12" s="142">
        <v>9</v>
      </c>
      <c r="AA12" s="142">
        <v>7</v>
      </c>
      <c r="AB12" s="142">
        <v>8</v>
      </c>
      <c r="AC12" s="142">
        <v>9</v>
      </c>
      <c r="AD12" s="143">
        <v>9</v>
      </c>
      <c r="AE12" s="614" t="str">
        <f ca="1">(IFERROR(OFFSET(S8,P7-1,MATCH(P4,S6:AD6,0)+P11-2),"No Data"))</f>
        <v>No Data</v>
      </c>
      <c r="AF12" s="26"/>
      <c r="AG12" s="26"/>
      <c r="AH12" s="26"/>
      <c r="AI12" s="26"/>
      <c r="AJ12" s="26"/>
      <c r="AK12" s="26"/>
      <c r="AL12" s="26"/>
      <c r="AM12" s="26"/>
      <c r="AN12" s="26"/>
    </row>
    <row r="13" spans="2:40" ht="15" customHeight="1" thickBot="1" x14ac:dyDescent="0.3">
      <c r="B13" s="502"/>
      <c r="C13" s="499"/>
      <c r="D13" s="600"/>
      <c r="E13" s="155" t="s">
        <v>2</v>
      </c>
      <c r="F13" s="106"/>
      <c r="G13" s="33"/>
      <c r="H13" s="33"/>
      <c r="I13" s="33"/>
      <c r="J13" s="33"/>
      <c r="K13" s="33"/>
      <c r="L13" s="2"/>
      <c r="M13" s="2" t="s">
        <v>176</v>
      </c>
      <c r="N13" s="2"/>
      <c r="O13" s="2"/>
      <c r="P13" s="696"/>
      <c r="Q13" s="617"/>
      <c r="R13" s="618"/>
      <c r="S13" s="618"/>
      <c r="T13" s="618"/>
      <c r="U13" s="618"/>
      <c r="V13" s="618"/>
      <c r="W13" s="618"/>
      <c r="X13" s="618"/>
      <c r="Y13" s="618"/>
      <c r="Z13" s="618"/>
      <c r="AA13" s="618"/>
      <c r="AB13" s="618"/>
      <c r="AC13" s="618"/>
      <c r="AD13" s="619"/>
      <c r="AE13" s="615"/>
      <c r="AF13" s="26"/>
      <c r="AG13" s="26"/>
      <c r="AH13" s="26"/>
      <c r="AI13" s="26"/>
      <c r="AJ13" s="26"/>
      <c r="AK13" s="26"/>
      <c r="AL13" s="26"/>
      <c r="AM13" s="26"/>
      <c r="AN13" s="26"/>
    </row>
    <row r="14" spans="2:40" ht="17.45" customHeight="1" thickBot="1" x14ac:dyDescent="0.3">
      <c r="B14" s="502"/>
      <c r="C14" s="499"/>
      <c r="D14" s="601"/>
      <c r="E14" s="566" t="s">
        <v>141</v>
      </c>
      <c r="F14" s="567"/>
      <c r="G14" s="120">
        <v>0</v>
      </c>
      <c r="H14" s="102"/>
      <c r="I14" s="102"/>
      <c r="J14" s="96"/>
      <c r="K14" s="96"/>
      <c r="L14" s="97"/>
      <c r="M14" s="109" t="s">
        <v>140</v>
      </c>
      <c r="N14" s="110"/>
      <c r="O14" s="121">
        <v>0</v>
      </c>
      <c r="P14" s="697"/>
      <c r="Q14" s="620"/>
      <c r="R14" s="621"/>
      <c r="S14" s="621"/>
      <c r="T14" s="621"/>
      <c r="U14" s="621"/>
      <c r="V14" s="621"/>
      <c r="W14" s="621"/>
      <c r="X14" s="621"/>
      <c r="Y14" s="621"/>
      <c r="Z14" s="621"/>
      <c r="AA14" s="621"/>
      <c r="AB14" s="621"/>
      <c r="AC14" s="621"/>
      <c r="AD14" s="622"/>
      <c r="AE14" s="616"/>
      <c r="AF14" s="26"/>
      <c r="AG14" s="26"/>
      <c r="AH14" s="26"/>
      <c r="AI14" s="26"/>
      <c r="AJ14" s="26"/>
      <c r="AK14" s="26"/>
      <c r="AL14" s="26"/>
      <c r="AM14" s="26"/>
      <c r="AN14" s="26"/>
    </row>
    <row r="15" spans="2:40" ht="6.6" customHeight="1" thickBot="1" x14ac:dyDescent="0.3">
      <c r="B15" s="502"/>
      <c r="C15" s="500"/>
      <c r="D15" s="686"/>
      <c r="E15" s="687"/>
      <c r="F15" s="687"/>
      <c r="G15" s="687"/>
      <c r="H15" s="687"/>
      <c r="I15" s="687"/>
      <c r="J15" s="687"/>
      <c r="K15" s="687"/>
      <c r="L15" s="687"/>
      <c r="M15" s="687"/>
      <c r="N15" s="687"/>
      <c r="O15" s="687"/>
      <c r="P15" s="687"/>
      <c r="Q15" s="688"/>
      <c r="R15" s="688"/>
      <c r="S15" s="688"/>
      <c r="T15" s="688"/>
      <c r="U15" s="688"/>
      <c r="V15" s="688"/>
      <c r="W15" s="688"/>
      <c r="X15" s="688"/>
      <c r="Y15" s="688"/>
      <c r="Z15" s="688"/>
      <c r="AA15" s="688"/>
      <c r="AB15" s="688"/>
      <c r="AC15" s="688"/>
      <c r="AD15" s="688"/>
      <c r="AE15" s="689"/>
      <c r="AF15" s="26"/>
      <c r="AG15" s="26"/>
      <c r="AH15" s="26"/>
      <c r="AI15" s="26"/>
      <c r="AJ15" s="26"/>
      <c r="AK15" s="26"/>
      <c r="AL15" s="26"/>
      <c r="AM15" s="26"/>
      <c r="AN15" s="26"/>
    </row>
    <row r="16" spans="2:40" ht="26.45" customHeight="1" thickBot="1" x14ac:dyDescent="0.3">
      <c r="B16" s="677" t="s">
        <v>123</v>
      </c>
      <c r="C16" s="496"/>
      <c r="D16" s="599" t="s">
        <v>9</v>
      </c>
      <c r="E16" s="672" t="s">
        <v>185</v>
      </c>
      <c r="F16" s="673"/>
      <c r="G16" s="673"/>
      <c r="H16" s="673"/>
      <c r="I16" s="673"/>
      <c r="J16" s="673"/>
      <c r="K16" s="2"/>
      <c r="L16" s="2"/>
      <c r="M16" s="2"/>
      <c r="N16" s="2"/>
      <c r="O16" s="2"/>
      <c r="P16" s="644">
        <f>G18+O18</f>
        <v>0</v>
      </c>
      <c r="Q16" s="708" t="s">
        <v>39</v>
      </c>
      <c r="R16" s="709"/>
      <c r="S16" s="627"/>
      <c r="T16" s="627"/>
      <c r="U16" s="627"/>
      <c r="V16" s="627"/>
      <c r="W16" s="627"/>
      <c r="X16" s="627"/>
      <c r="Y16" s="627"/>
      <c r="Z16" s="627"/>
      <c r="AA16" s="627"/>
      <c r="AB16" s="627"/>
      <c r="AC16" s="627"/>
      <c r="AD16" s="628"/>
      <c r="AE16" s="541" t="s">
        <v>40</v>
      </c>
      <c r="AF16" s="26"/>
      <c r="AG16" s="26"/>
      <c r="AH16" s="26"/>
      <c r="AI16" s="26"/>
      <c r="AJ16" s="26"/>
      <c r="AK16" s="26"/>
      <c r="AL16" s="26"/>
      <c r="AM16" s="26"/>
      <c r="AN16" s="26"/>
    </row>
    <row r="17" spans="2:40" ht="20.100000000000001" customHeight="1" thickBot="1" x14ac:dyDescent="0.3">
      <c r="B17" s="678"/>
      <c r="C17" s="497"/>
      <c r="D17" s="600"/>
      <c r="E17" s="103" t="s">
        <v>147</v>
      </c>
      <c r="F17" s="98"/>
      <c r="G17" s="98"/>
      <c r="H17" s="98"/>
      <c r="I17" s="98"/>
      <c r="J17" s="98"/>
      <c r="K17" s="2"/>
      <c r="L17" s="2"/>
      <c r="M17" s="2" t="s">
        <v>178</v>
      </c>
      <c r="N17" s="2"/>
      <c r="O17" s="2"/>
      <c r="P17" s="645"/>
      <c r="Q17" s="704" t="s">
        <v>14</v>
      </c>
      <c r="R17" s="705"/>
      <c r="S17" s="635">
        <v>0</v>
      </c>
      <c r="T17" s="636"/>
      <c r="U17" s="637"/>
      <c r="V17" s="671">
        <v>1</v>
      </c>
      <c r="W17" s="636"/>
      <c r="X17" s="637"/>
      <c r="Y17" s="671">
        <v>2</v>
      </c>
      <c r="Z17" s="636"/>
      <c r="AA17" s="637"/>
      <c r="AB17" s="671">
        <v>3</v>
      </c>
      <c r="AC17" s="636"/>
      <c r="AD17" s="698"/>
      <c r="AE17" s="541"/>
      <c r="AF17" s="26"/>
      <c r="AG17" s="26"/>
      <c r="AH17" s="26"/>
      <c r="AI17" s="26"/>
      <c r="AJ17" s="26"/>
      <c r="AK17" s="26"/>
      <c r="AL17" s="26"/>
      <c r="AM17" s="26"/>
      <c r="AN17" s="26"/>
    </row>
    <row r="18" spans="2:40" ht="20.100000000000001" customHeight="1" thickBot="1" x14ac:dyDescent="0.3">
      <c r="B18" s="490" t="s">
        <v>139</v>
      </c>
      <c r="C18" s="491"/>
      <c r="D18" s="555"/>
      <c r="E18" s="566" t="s">
        <v>141</v>
      </c>
      <c r="F18" s="567"/>
      <c r="G18" s="113">
        <v>0</v>
      </c>
      <c r="H18" s="102"/>
      <c r="I18" s="102"/>
      <c r="J18" s="96"/>
      <c r="K18" s="96"/>
      <c r="L18" s="97"/>
      <c r="M18" s="109" t="s">
        <v>140</v>
      </c>
      <c r="N18" s="110"/>
      <c r="O18" s="119">
        <v>0</v>
      </c>
      <c r="P18" s="646"/>
      <c r="Q18" s="706"/>
      <c r="R18" s="707"/>
      <c r="S18" s="638" t="s">
        <v>34</v>
      </c>
      <c r="T18" s="639"/>
      <c r="U18" s="640"/>
      <c r="V18" s="699" t="s">
        <v>35</v>
      </c>
      <c r="W18" s="639"/>
      <c r="X18" s="640"/>
      <c r="Y18" s="699" t="s">
        <v>48</v>
      </c>
      <c r="Z18" s="639"/>
      <c r="AA18" s="640"/>
      <c r="AB18" s="699" t="s">
        <v>184</v>
      </c>
      <c r="AC18" s="639"/>
      <c r="AD18" s="700"/>
      <c r="AE18" s="131">
        <f>(IFERROR(SUM(G18+O18),"0"))</f>
        <v>0</v>
      </c>
      <c r="AF18" s="26"/>
      <c r="AG18" s="26"/>
      <c r="AH18" s="26"/>
      <c r="AI18" s="26"/>
      <c r="AJ18" s="26"/>
      <c r="AK18" s="26"/>
      <c r="AL18" s="26"/>
      <c r="AM18" s="26"/>
      <c r="AN18" s="26"/>
    </row>
    <row r="19" spans="2:40" ht="7.5" customHeight="1" thickBot="1" x14ac:dyDescent="0.3">
      <c r="B19" s="492"/>
      <c r="C19" s="493"/>
      <c r="D19" s="487"/>
      <c r="E19" s="487"/>
      <c r="F19" s="487"/>
      <c r="G19" s="487"/>
      <c r="H19" s="487"/>
      <c r="I19" s="487"/>
      <c r="J19" s="487"/>
      <c r="K19" s="487"/>
      <c r="L19" s="487"/>
      <c r="M19" s="487"/>
      <c r="N19" s="487"/>
      <c r="O19" s="487"/>
      <c r="P19" s="487"/>
      <c r="Q19" s="488"/>
      <c r="R19" s="488"/>
      <c r="S19" s="488"/>
      <c r="T19" s="488"/>
      <c r="U19" s="488"/>
      <c r="V19" s="488"/>
      <c r="W19" s="488"/>
      <c r="X19" s="488"/>
      <c r="Y19" s="488"/>
      <c r="Z19" s="488"/>
      <c r="AA19" s="488"/>
      <c r="AB19" s="488"/>
      <c r="AC19" s="488"/>
      <c r="AD19" s="488"/>
      <c r="AE19" s="489"/>
      <c r="AF19" s="26"/>
      <c r="AG19" s="26"/>
      <c r="AH19" s="26"/>
      <c r="AI19" s="26"/>
      <c r="AJ19" s="26"/>
      <c r="AK19" s="26"/>
      <c r="AL19" s="26"/>
      <c r="AM19" s="26"/>
      <c r="AN19" s="26"/>
    </row>
    <row r="20" spans="2:40" ht="20.100000000000001" customHeight="1" x14ac:dyDescent="0.25">
      <c r="B20" s="492"/>
      <c r="C20" s="493"/>
      <c r="D20" s="553" t="s">
        <v>13</v>
      </c>
      <c r="E20" s="184" t="s">
        <v>148</v>
      </c>
      <c r="F20" s="6"/>
      <c r="G20" s="6"/>
      <c r="H20" s="6"/>
      <c r="I20" s="6"/>
      <c r="J20" s="6"/>
      <c r="K20" s="2"/>
      <c r="L20" s="2"/>
      <c r="M20" s="2"/>
      <c r="N20" s="2"/>
      <c r="O20" s="2"/>
      <c r="P20" s="662">
        <f>G23+O23</f>
        <v>0</v>
      </c>
      <c r="Q20" s="652" t="s">
        <v>4</v>
      </c>
      <c r="R20" s="653"/>
      <c r="S20" s="649" t="s">
        <v>5</v>
      </c>
      <c r="T20" s="650"/>
      <c r="U20" s="650"/>
      <c r="V20" s="650"/>
      <c r="W20" s="650"/>
      <c r="X20" s="650"/>
      <c r="Y20" s="651"/>
      <c r="Z20" s="550"/>
      <c r="AA20" s="551"/>
      <c r="AB20" s="551"/>
      <c r="AC20" s="551"/>
      <c r="AD20" s="552"/>
      <c r="AE20" s="560" t="s">
        <v>16</v>
      </c>
      <c r="AF20" s="26"/>
      <c r="AG20" s="26"/>
      <c r="AH20" s="26"/>
      <c r="AI20" s="26"/>
      <c r="AJ20" s="26"/>
      <c r="AK20" s="26"/>
      <c r="AL20" s="26"/>
      <c r="AM20" s="26"/>
      <c r="AN20" s="26"/>
    </row>
    <row r="21" spans="2:40" ht="20.100000000000001" customHeight="1" x14ac:dyDescent="0.25">
      <c r="B21" s="492"/>
      <c r="C21" s="493"/>
      <c r="D21" s="554"/>
      <c r="E21" s="562" t="s">
        <v>149</v>
      </c>
      <c r="F21" s="563"/>
      <c r="G21" s="34"/>
      <c r="H21" s="34"/>
      <c r="I21" s="34"/>
      <c r="J21" s="33"/>
      <c r="K21" s="33"/>
      <c r="L21" s="33"/>
      <c r="M21" s="33"/>
      <c r="N21" s="33"/>
      <c r="O21" s="33"/>
      <c r="P21" s="663"/>
      <c r="Q21" s="652"/>
      <c r="R21" s="653"/>
      <c r="S21" s="144"/>
      <c r="T21" s="547">
        <v>1</v>
      </c>
      <c r="U21" s="548"/>
      <c r="V21" s="549"/>
      <c r="W21" s="547">
        <v>2</v>
      </c>
      <c r="X21" s="548"/>
      <c r="Y21" s="549"/>
      <c r="Z21" s="550"/>
      <c r="AA21" s="551"/>
      <c r="AB21" s="551"/>
      <c r="AC21" s="551"/>
      <c r="AD21" s="552"/>
      <c r="AE21" s="560"/>
      <c r="AF21" s="26"/>
      <c r="AG21" s="26"/>
      <c r="AH21" s="26"/>
      <c r="AI21" s="26"/>
      <c r="AJ21" s="26"/>
      <c r="AK21" s="26"/>
      <c r="AL21" s="26"/>
      <c r="AM21" s="26"/>
      <c r="AN21" s="26"/>
    </row>
    <row r="22" spans="2:40" ht="24" customHeight="1" thickBot="1" x14ac:dyDescent="0.3">
      <c r="B22" s="492"/>
      <c r="C22" s="493"/>
      <c r="D22" s="554"/>
      <c r="E22" s="564"/>
      <c r="F22" s="565"/>
      <c r="G22" s="34"/>
      <c r="H22" s="34"/>
      <c r="I22" s="34"/>
      <c r="J22" s="33"/>
      <c r="K22" s="33"/>
      <c r="L22" s="33"/>
      <c r="M22" s="33" t="s">
        <v>175</v>
      </c>
      <c r="N22" s="33"/>
      <c r="O22" s="33"/>
      <c r="P22" s="663"/>
      <c r="Q22" s="652"/>
      <c r="R22" s="653"/>
      <c r="S22" s="573" t="s">
        <v>6</v>
      </c>
      <c r="T22" s="575"/>
      <c r="U22" s="575"/>
      <c r="V22" s="575"/>
      <c r="W22" s="575"/>
      <c r="X22" s="575"/>
      <c r="Y22" s="576"/>
      <c r="Z22" s="550"/>
      <c r="AA22" s="551"/>
      <c r="AB22" s="551"/>
      <c r="AC22" s="551"/>
      <c r="AD22" s="552"/>
      <c r="AE22" s="560"/>
      <c r="AF22" s="26"/>
      <c r="AG22" s="26"/>
      <c r="AH22" s="26"/>
      <c r="AI22" s="26"/>
      <c r="AJ22" s="26"/>
      <c r="AK22" s="26"/>
      <c r="AL22" s="26"/>
      <c r="AM22" s="26"/>
      <c r="AN22" s="26"/>
    </row>
    <row r="23" spans="2:40" ht="20.100000000000001" customHeight="1" thickBot="1" x14ac:dyDescent="0.3">
      <c r="B23" s="492"/>
      <c r="C23" s="493"/>
      <c r="D23" s="554"/>
      <c r="E23" s="566" t="s">
        <v>141</v>
      </c>
      <c r="F23" s="567"/>
      <c r="G23" s="118">
        <v>0</v>
      </c>
      <c r="H23" s="102"/>
      <c r="I23" s="102"/>
      <c r="J23" s="96"/>
      <c r="K23" s="96"/>
      <c r="L23" s="97"/>
      <c r="M23" s="109" t="s">
        <v>140</v>
      </c>
      <c r="N23" s="110"/>
      <c r="O23" s="117">
        <v>0</v>
      </c>
      <c r="P23" s="664"/>
      <c r="Q23" s="654"/>
      <c r="R23" s="655"/>
      <c r="S23" s="574"/>
      <c r="T23" s="145">
        <v>1</v>
      </c>
      <c r="U23" s="145">
        <v>2</v>
      </c>
      <c r="V23" s="145">
        <v>3</v>
      </c>
      <c r="W23" s="145">
        <v>1</v>
      </c>
      <c r="X23" s="145">
        <v>2</v>
      </c>
      <c r="Y23" s="146">
        <v>3</v>
      </c>
      <c r="Z23" s="550"/>
      <c r="AA23" s="551"/>
      <c r="AB23" s="551"/>
      <c r="AC23" s="551"/>
      <c r="AD23" s="552"/>
      <c r="AE23" s="560"/>
      <c r="AF23" s="26"/>
      <c r="AG23" s="26"/>
      <c r="AH23" s="26"/>
      <c r="AI23" s="26"/>
      <c r="AJ23" s="26"/>
      <c r="AK23" s="26"/>
      <c r="AL23" s="26"/>
      <c r="AM23" s="26"/>
      <c r="AN23" s="26"/>
    </row>
    <row r="24" spans="2:40" ht="20.100000000000001" customHeight="1" x14ac:dyDescent="0.25">
      <c r="B24" s="492"/>
      <c r="C24" s="493"/>
      <c r="D24" s="554"/>
      <c r="E24" s="188" t="s">
        <v>151</v>
      </c>
      <c r="F24" s="1"/>
      <c r="G24" s="1"/>
      <c r="H24" s="1"/>
      <c r="I24" s="1"/>
      <c r="J24" s="1"/>
      <c r="K24" s="1"/>
      <c r="L24" s="1"/>
      <c r="M24" s="1"/>
      <c r="N24" s="1"/>
      <c r="O24" s="1"/>
      <c r="P24" s="665">
        <f>G27</f>
        <v>0</v>
      </c>
      <c r="Q24" s="647" t="s">
        <v>7</v>
      </c>
      <c r="R24" s="648"/>
      <c r="S24" s="147">
        <v>1</v>
      </c>
      <c r="T24" s="148">
        <v>1</v>
      </c>
      <c r="U24" s="148">
        <v>2</v>
      </c>
      <c r="V24" s="148">
        <v>2</v>
      </c>
      <c r="W24" s="148">
        <v>1</v>
      </c>
      <c r="X24" s="148">
        <v>2</v>
      </c>
      <c r="Y24" s="149">
        <v>3</v>
      </c>
      <c r="Z24" s="550"/>
      <c r="AA24" s="551"/>
      <c r="AB24" s="551"/>
      <c r="AC24" s="551"/>
      <c r="AD24" s="552"/>
      <c r="AE24" s="560"/>
      <c r="AF24" s="26"/>
      <c r="AG24" s="26"/>
      <c r="AH24" s="26"/>
      <c r="AI24" s="26"/>
      <c r="AJ24" s="26"/>
      <c r="AK24" s="26"/>
      <c r="AL24" s="26"/>
      <c r="AM24" s="26"/>
      <c r="AN24" s="26"/>
    </row>
    <row r="25" spans="2:40" ht="20.100000000000001" customHeight="1" x14ac:dyDescent="0.25">
      <c r="B25" s="492"/>
      <c r="C25" s="493"/>
      <c r="D25" s="554"/>
      <c r="E25" s="103" t="s">
        <v>155</v>
      </c>
      <c r="F25" s="32"/>
      <c r="G25" s="32"/>
      <c r="H25" s="32"/>
      <c r="I25" s="32"/>
      <c r="J25" s="32"/>
      <c r="K25" s="33"/>
      <c r="L25" s="33"/>
      <c r="M25" s="33"/>
      <c r="N25" s="33"/>
      <c r="O25" s="33"/>
      <c r="P25" s="666"/>
      <c r="Q25" s="647"/>
      <c r="R25" s="648"/>
      <c r="S25" s="147">
        <v>2</v>
      </c>
      <c r="T25" s="148">
        <v>1</v>
      </c>
      <c r="U25" s="148">
        <v>2</v>
      </c>
      <c r="V25" s="148">
        <v>3</v>
      </c>
      <c r="W25" s="148">
        <v>2</v>
      </c>
      <c r="X25" s="148">
        <v>3</v>
      </c>
      <c r="Y25" s="149">
        <v>4</v>
      </c>
      <c r="Z25" s="550"/>
      <c r="AA25" s="551"/>
      <c r="AB25" s="551"/>
      <c r="AC25" s="551"/>
      <c r="AD25" s="552"/>
      <c r="AE25" s="560"/>
      <c r="AF25" s="26"/>
      <c r="AG25" s="26"/>
      <c r="AH25" s="26"/>
      <c r="AI25" s="26"/>
      <c r="AJ25" s="26"/>
      <c r="AK25" s="26"/>
      <c r="AL25" s="26"/>
      <c r="AM25" s="26"/>
      <c r="AN25" s="26"/>
    </row>
    <row r="26" spans="2:40" ht="20.100000000000001" customHeight="1" thickBot="1" x14ac:dyDescent="0.3">
      <c r="B26" s="492"/>
      <c r="C26" s="493"/>
      <c r="D26" s="554"/>
      <c r="E26" s="73"/>
      <c r="F26" s="73"/>
      <c r="G26" s="73"/>
      <c r="H26" s="73"/>
      <c r="I26" s="73"/>
      <c r="J26" s="73"/>
      <c r="K26" s="33"/>
      <c r="L26" s="33"/>
      <c r="M26" s="33"/>
      <c r="N26" s="33"/>
      <c r="O26" s="33"/>
      <c r="P26" s="666"/>
      <c r="Q26" s="647"/>
      <c r="R26" s="648"/>
      <c r="S26" s="147">
        <v>3</v>
      </c>
      <c r="T26" s="148">
        <v>3</v>
      </c>
      <c r="U26" s="148">
        <v>4</v>
      </c>
      <c r="V26" s="148">
        <v>5</v>
      </c>
      <c r="W26" s="148">
        <v>4</v>
      </c>
      <c r="X26" s="148">
        <v>5</v>
      </c>
      <c r="Y26" s="149">
        <v>5</v>
      </c>
      <c r="Z26" s="550"/>
      <c r="AA26" s="551"/>
      <c r="AB26" s="551"/>
      <c r="AC26" s="551"/>
      <c r="AD26" s="552"/>
      <c r="AE26" s="560"/>
      <c r="AF26" s="26"/>
      <c r="AG26" s="26"/>
      <c r="AH26" s="26"/>
      <c r="AI26" s="26"/>
      <c r="AJ26" s="26"/>
      <c r="AK26" s="26"/>
      <c r="AL26" s="26"/>
      <c r="AM26" s="26"/>
      <c r="AN26" s="26"/>
    </row>
    <row r="27" spans="2:40" ht="20.100000000000001" customHeight="1" thickBot="1" x14ac:dyDescent="0.3">
      <c r="B27" s="492"/>
      <c r="C27" s="493"/>
      <c r="D27" s="554"/>
      <c r="E27" s="566" t="s">
        <v>141</v>
      </c>
      <c r="F27" s="567"/>
      <c r="G27" s="116">
        <v>0</v>
      </c>
      <c r="H27" s="102"/>
      <c r="I27" s="102"/>
      <c r="J27" s="96"/>
      <c r="K27" s="96"/>
      <c r="L27" s="97"/>
      <c r="M27" s="577" t="s">
        <v>152</v>
      </c>
      <c r="N27" s="578"/>
      <c r="O27" s="579"/>
      <c r="P27" s="667"/>
      <c r="Q27" s="647"/>
      <c r="R27" s="648"/>
      <c r="S27" s="147">
        <v>4</v>
      </c>
      <c r="T27" s="148">
        <v>4</v>
      </c>
      <c r="U27" s="148">
        <v>5</v>
      </c>
      <c r="V27" s="148">
        <v>5</v>
      </c>
      <c r="W27" s="148">
        <v>5</v>
      </c>
      <c r="X27" s="148">
        <v>6</v>
      </c>
      <c r="Y27" s="149">
        <v>7</v>
      </c>
      <c r="Z27" s="550"/>
      <c r="AA27" s="551"/>
      <c r="AB27" s="551"/>
      <c r="AC27" s="551"/>
      <c r="AD27" s="552"/>
      <c r="AE27" s="561"/>
      <c r="AF27" s="26"/>
      <c r="AG27" s="26"/>
      <c r="AH27" s="26"/>
      <c r="AI27" s="26"/>
      <c r="AJ27" s="26"/>
      <c r="AK27" s="26"/>
      <c r="AL27" s="26"/>
      <c r="AM27" s="26"/>
      <c r="AN27" s="26"/>
    </row>
    <row r="28" spans="2:40" ht="20.100000000000001" customHeight="1" x14ac:dyDescent="0.25">
      <c r="B28" s="492"/>
      <c r="C28" s="493"/>
      <c r="D28" s="554"/>
      <c r="E28" s="188" t="s">
        <v>153</v>
      </c>
      <c r="F28" s="1"/>
      <c r="G28" s="1"/>
      <c r="H28" s="1"/>
      <c r="I28" s="1"/>
      <c r="J28" s="1"/>
      <c r="K28" s="1"/>
      <c r="L28" s="1"/>
      <c r="M28" s="1"/>
      <c r="N28" s="1"/>
      <c r="O28" s="1"/>
      <c r="P28" s="668">
        <f>G30+O30</f>
        <v>0</v>
      </c>
      <c r="Q28" s="647"/>
      <c r="R28" s="648"/>
      <c r="S28" s="147">
        <v>5</v>
      </c>
      <c r="T28" s="148">
        <v>6</v>
      </c>
      <c r="U28" s="148">
        <v>7</v>
      </c>
      <c r="V28" s="148">
        <v>8</v>
      </c>
      <c r="W28" s="148">
        <v>7</v>
      </c>
      <c r="X28" s="148">
        <v>8</v>
      </c>
      <c r="Y28" s="149">
        <v>8</v>
      </c>
      <c r="Z28" s="550"/>
      <c r="AA28" s="551"/>
      <c r="AB28" s="551"/>
      <c r="AC28" s="551"/>
      <c r="AD28" s="552"/>
      <c r="AE28" s="557" t="str">
        <f ca="1">(IFERROR(OFFSET(T24,P20-1,MATCH(P24,T21:Y21,0)+P28-2),"No Data"))</f>
        <v>No Data</v>
      </c>
      <c r="AF28" s="26"/>
      <c r="AG28" s="26"/>
      <c r="AH28" s="26"/>
      <c r="AI28" s="26"/>
      <c r="AJ28" s="26"/>
      <c r="AK28" s="26"/>
      <c r="AL28" s="26"/>
      <c r="AM28" s="26"/>
      <c r="AN28" s="26"/>
    </row>
    <row r="29" spans="2:40" ht="20.100000000000001" customHeight="1" thickBot="1" x14ac:dyDescent="0.3">
      <c r="B29" s="492"/>
      <c r="C29" s="493"/>
      <c r="D29" s="554"/>
      <c r="E29" s="103" t="s">
        <v>154</v>
      </c>
      <c r="F29" s="34"/>
      <c r="G29" s="34"/>
      <c r="H29" s="34"/>
      <c r="I29" s="34"/>
      <c r="J29" s="2"/>
      <c r="K29" s="2"/>
      <c r="L29" s="2"/>
      <c r="M29" s="2" t="s">
        <v>176</v>
      </c>
      <c r="N29" s="2"/>
      <c r="O29" s="2"/>
      <c r="P29" s="669"/>
      <c r="Q29" s="647"/>
      <c r="R29" s="648"/>
      <c r="S29" s="150">
        <v>6</v>
      </c>
      <c r="T29" s="151">
        <v>7</v>
      </c>
      <c r="U29" s="151">
        <v>8</v>
      </c>
      <c r="V29" s="151">
        <v>8</v>
      </c>
      <c r="W29" s="151">
        <v>8</v>
      </c>
      <c r="X29" s="151">
        <v>9</v>
      </c>
      <c r="Y29" s="152">
        <v>9</v>
      </c>
      <c r="Z29" s="550"/>
      <c r="AA29" s="551"/>
      <c r="AB29" s="551"/>
      <c r="AC29" s="551"/>
      <c r="AD29" s="552"/>
      <c r="AE29" s="558"/>
      <c r="AF29" s="26"/>
      <c r="AG29" s="26"/>
      <c r="AH29" s="26"/>
      <c r="AI29" s="26"/>
      <c r="AJ29" s="26"/>
      <c r="AK29" s="26"/>
      <c r="AL29" s="26"/>
      <c r="AM29" s="26"/>
      <c r="AN29" s="26"/>
    </row>
    <row r="30" spans="2:40" ht="20.100000000000001" customHeight="1" thickBot="1" x14ac:dyDescent="0.3">
      <c r="B30" s="492"/>
      <c r="C30" s="493"/>
      <c r="D30" s="555"/>
      <c r="E30" s="566" t="s">
        <v>141</v>
      </c>
      <c r="F30" s="567"/>
      <c r="G30" s="115">
        <v>0</v>
      </c>
      <c r="H30" s="102"/>
      <c r="I30" s="102"/>
      <c r="J30" s="96"/>
      <c r="K30" s="96"/>
      <c r="L30" s="97"/>
      <c r="M30" s="109" t="s">
        <v>140</v>
      </c>
      <c r="N30" s="110"/>
      <c r="O30" s="114">
        <v>0</v>
      </c>
      <c r="P30" s="670"/>
      <c r="Q30" s="656"/>
      <c r="R30" s="657"/>
      <c r="S30" s="657"/>
      <c r="T30" s="657"/>
      <c r="U30" s="657"/>
      <c r="V30" s="657"/>
      <c r="W30" s="657"/>
      <c r="X30" s="657"/>
      <c r="Y30" s="658"/>
      <c r="Z30" s="659"/>
      <c r="AA30" s="660"/>
      <c r="AB30" s="660"/>
      <c r="AC30" s="660"/>
      <c r="AD30" s="661"/>
      <c r="AE30" s="559"/>
      <c r="AF30" s="26"/>
      <c r="AG30" s="26"/>
      <c r="AH30" s="26"/>
      <c r="AI30" s="26"/>
      <c r="AJ30" s="26"/>
      <c r="AK30" s="26"/>
      <c r="AL30" s="26"/>
      <c r="AM30" s="26"/>
      <c r="AN30" s="26"/>
    </row>
    <row r="31" spans="2:40" ht="8.1" customHeight="1" thickBot="1" x14ac:dyDescent="0.3">
      <c r="B31" s="492"/>
      <c r="C31" s="493"/>
      <c r="D31" s="518"/>
      <c r="E31" s="518"/>
      <c r="F31" s="518"/>
      <c r="G31" s="518"/>
      <c r="H31" s="518"/>
      <c r="I31" s="518"/>
      <c r="J31" s="518"/>
      <c r="K31" s="518"/>
      <c r="L31" s="518"/>
      <c r="M31" s="518"/>
      <c r="N31" s="518"/>
      <c r="O31" s="518"/>
      <c r="P31" s="518"/>
      <c r="Q31" s="518"/>
      <c r="R31" s="518"/>
      <c r="S31" s="518"/>
      <c r="T31" s="518"/>
      <c r="U31" s="518"/>
      <c r="V31" s="518"/>
      <c r="W31" s="518"/>
      <c r="X31" s="518"/>
      <c r="Y31" s="518"/>
      <c r="Z31" s="518"/>
      <c r="AA31" s="518"/>
      <c r="AB31" s="518"/>
      <c r="AC31" s="518"/>
      <c r="AD31" s="518"/>
      <c r="AE31" s="519"/>
      <c r="AF31" s="26"/>
      <c r="AG31" s="26"/>
      <c r="AH31" s="26"/>
      <c r="AI31" s="26"/>
      <c r="AJ31" s="26"/>
      <c r="AK31" s="26"/>
      <c r="AL31" s="26"/>
      <c r="AM31" s="26"/>
      <c r="AN31" s="26"/>
    </row>
    <row r="32" spans="2:40" ht="22.5" customHeight="1" x14ac:dyDescent="0.25">
      <c r="B32" s="492"/>
      <c r="C32" s="493"/>
      <c r="D32" s="553" t="s">
        <v>187</v>
      </c>
      <c r="E32" s="188" t="s">
        <v>158</v>
      </c>
      <c r="F32" s="5"/>
      <c r="G32" s="5"/>
      <c r="H32" s="5"/>
      <c r="I32" s="5"/>
      <c r="J32" s="5"/>
      <c r="K32" s="2"/>
      <c r="L32" s="2"/>
      <c r="M32" s="2"/>
      <c r="N32" s="2"/>
      <c r="O32" s="2"/>
      <c r="P32" s="605">
        <f>G36</f>
        <v>0</v>
      </c>
      <c r="Q32" s="608" t="s">
        <v>170</v>
      </c>
      <c r="R32" s="609"/>
      <c r="S32" s="609"/>
      <c r="T32" s="609"/>
      <c r="U32" s="609"/>
      <c r="V32" s="609"/>
      <c r="W32" s="609"/>
      <c r="X32" s="609"/>
      <c r="Y32" s="609"/>
      <c r="Z32" s="609"/>
      <c r="AA32" s="609"/>
      <c r="AB32" s="609"/>
      <c r="AC32" s="609"/>
      <c r="AD32" s="610"/>
      <c r="AE32" s="556" t="s">
        <v>36</v>
      </c>
      <c r="AF32" s="26"/>
      <c r="AG32" s="26"/>
      <c r="AH32" s="26"/>
      <c r="AI32" s="26"/>
      <c r="AJ32" s="26"/>
      <c r="AK32" s="26"/>
      <c r="AL32" s="26"/>
      <c r="AM32" s="26"/>
      <c r="AN32" s="26"/>
    </row>
    <row r="33" spans="2:40" ht="21.75" customHeight="1" thickBot="1" x14ac:dyDescent="0.3">
      <c r="B33" s="492"/>
      <c r="C33" s="493"/>
      <c r="D33" s="554"/>
      <c r="E33" s="103" t="s">
        <v>157</v>
      </c>
      <c r="F33" s="5"/>
      <c r="G33" s="5"/>
      <c r="H33" s="5"/>
      <c r="I33" s="5"/>
      <c r="J33" s="2"/>
      <c r="K33" s="2"/>
      <c r="L33" s="2"/>
      <c r="M33" s="2"/>
      <c r="N33" s="2"/>
      <c r="O33" s="2"/>
      <c r="P33" s="606"/>
      <c r="Q33" s="180" t="s">
        <v>166</v>
      </c>
      <c r="R33" s="679" t="s">
        <v>171</v>
      </c>
      <c r="S33" s="679"/>
      <c r="T33" s="679"/>
      <c r="U33" s="679"/>
      <c r="V33" s="679"/>
      <c r="W33" s="679"/>
      <c r="X33" s="679"/>
      <c r="Y33" s="679"/>
      <c r="Z33" s="679"/>
      <c r="AA33" s="679"/>
      <c r="AB33" s="679"/>
      <c r="AC33" s="679"/>
      <c r="AD33" s="680"/>
      <c r="AE33" s="542"/>
      <c r="AF33" s="26"/>
      <c r="AG33" s="26"/>
      <c r="AH33" s="26"/>
      <c r="AI33" s="26"/>
      <c r="AJ33" s="26"/>
      <c r="AK33" s="26"/>
      <c r="AL33" s="26"/>
      <c r="AM33" s="26"/>
      <c r="AN33" s="26"/>
    </row>
    <row r="34" spans="2:40" ht="21.75" customHeight="1" x14ac:dyDescent="0.25">
      <c r="B34" s="492"/>
      <c r="C34" s="493"/>
      <c r="D34" s="554"/>
      <c r="E34" s="103"/>
      <c r="F34" s="5"/>
      <c r="G34" s="5"/>
      <c r="H34" s="5"/>
      <c r="I34" s="5"/>
      <c r="J34" s="2"/>
      <c r="K34" s="2"/>
      <c r="L34" s="2"/>
      <c r="M34" s="2"/>
      <c r="N34" s="2"/>
      <c r="O34" s="2"/>
      <c r="P34" s="606"/>
      <c r="Q34" s="180" t="s">
        <v>167</v>
      </c>
      <c r="R34" s="681" t="s">
        <v>172</v>
      </c>
      <c r="S34" s="681"/>
      <c r="T34" s="681"/>
      <c r="U34" s="681"/>
      <c r="V34" s="681"/>
      <c r="W34" s="681"/>
      <c r="X34" s="681"/>
      <c r="Y34" s="681"/>
      <c r="Z34" s="681"/>
      <c r="AA34" s="681"/>
      <c r="AB34" s="681"/>
      <c r="AC34" s="681"/>
      <c r="AD34" s="682"/>
      <c r="AE34" s="570" t="str">
        <f>(IFERROR(IF(P32=0,"0",SUM(G36)),"No Data"))</f>
        <v>0</v>
      </c>
      <c r="AF34" s="26"/>
      <c r="AG34" s="26"/>
      <c r="AH34" s="26"/>
      <c r="AI34" s="26"/>
      <c r="AJ34" s="26"/>
      <c r="AK34" s="26"/>
      <c r="AL34" s="26"/>
      <c r="AM34" s="26"/>
      <c r="AN34" s="26"/>
    </row>
    <row r="35" spans="2:40" ht="21.75" customHeight="1" thickBot="1" x14ac:dyDescent="0.3">
      <c r="B35" s="492"/>
      <c r="C35" s="493"/>
      <c r="D35" s="554"/>
      <c r="E35" s="103"/>
      <c r="F35" s="5"/>
      <c r="G35" s="5"/>
      <c r="H35" s="5"/>
      <c r="I35" s="5"/>
      <c r="J35" s="2"/>
      <c r="K35" s="2"/>
      <c r="L35" s="2"/>
      <c r="M35" s="2"/>
      <c r="N35" s="2"/>
      <c r="O35" s="2"/>
      <c r="P35" s="606"/>
      <c r="Q35" s="180" t="s">
        <v>168</v>
      </c>
      <c r="R35" s="679" t="s">
        <v>173</v>
      </c>
      <c r="S35" s="679"/>
      <c r="T35" s="679"/>
      <c r="U35" s="679"/>
      <c r="V35" s="679"/>
      <c r="W35" s="679"/>
      <c r="X35" s="679"/>
      <c r="Y35" s="679"/>
      <c r="Z35" s="679"/>
      <c r="AA35" s="679"/>
      <c r="AB35" s="679"/>
      <c r="AC35" s="679"/>
      <c r="AD35" s="680"/>
      <c r="AE35" s="571"/>
      <c r="AF35" s="26"/>
      <c r="AG35" s="26"/>
      <c r="AH35" s="26"/>
      <c r="AI35" s="26"/>
      <c r="AJ35" s="26"/>
      <c r="AK35" s="26"/>
      <c r="AL35" s="26"/>
      <c r="AM35" s="26"/>
      <c r="AN35" s="26"/>
    </row>
    <row r="36" spans="2:40" ht="20.100000000000001" customHeight="1" thickBot="1" x14ac:dyDescent="0.3">
      <c r="B36" s="492"/>
      <c r="C36" s="493"/>
      <c r="D36" s="555"/>
      <c r="E36" s="566" t="s">
        <v>141</v>
      </c>
      <c r="F36" s="567"/>
      <c r="G36" s="113">
        <v>0</v>
      </c>
      <c r="H36" s="102"/>
      <c r="I36" s="102"/>
      <c r="J36" s="96"/>
      <c r="K36" s="96"/>
      <c r="L36" s="97"/>
      <c r="M36" s="577" t="s">
        <v>152</v>
      </c>
      <c r="N36" s="578"/>
      <c r="O36" s="579"/>
      <c r="P36" s="607"/>
      <c r="Q36" s="181" t="s">
        <v>169</v>
      </c>
      <c r="R36" s="568" t="s">
        <v>174</v>
      </c>
      <c r="S36" s="568"/>
      <c r="T36" s="568"/>
      <c r="U36" s="568"/>
      <c r="V36" s="568"/>
      <c r="W36" s="568"/>
      <c r="X36" s="568"/>
      <c r="Y36" s="568"/>
      <c r="Z36" s="568"/>
      <c r="AA36" s="568"/>
      <c r="AB36" s="568"/>
      <c r="AC36" s="568"/>
      <c r="AD36" s="569"/>
      <c r="AE36" s="572"/>
      <c r="AF36" s="26"/>
      <c r="AG36" s="26"/>
      <c r="AH36" s="26"/>
      <c r="AI36" s="26"/>
      <c r="AJ36" s="26"/>
      <c r="AK36" s="26"/>
      <c r="AL36" s="26"/>
      <c r="AM36" s="26"/>
      <c r="AN36" s="26"/>
    </row>
    <row r="37" spans="2:40" ht="24.95" hidden="1" customHeight="1" thickBot="1" x14ac:dyDescent="0.3">
      <c r="B37" s="492"/>
      <c r="C37" s="493"/>
      <c r="D37" s="515" t="s">
        <v>46</v>
      </c>
      <c r="E37" s="517" t="s">
        <v>41</v>
      </c>
      <c r="F37" s="518"/>
      <c r="G37" s="518"/>
      <c r="H37" s="518"/>
      <c r="I37" s="518"/>
      <c r="J37" s="519"/>
      <c r="K37" s="517" t="s">
        <v>42</v>
      </c>
      <c r="L37" s="518"/>
      <c r="M37" s="518"/>
      <c r="N37" s="518"/>
      <c r="O37" s="519"/>
      <c r="P37" s="517" t="s">
        <v>43</v>
      </c>
      <c r="Q37" s="523"/>
      <c r="R37" s="523"/>
      <c r="S37" s="524"/>
      <c r="T37" s="543" t="s">
        <v>44</v>
      </c>
      <c r="U37" s="523"/>
      <c r="V37" s="523"/>
      <c r="W37" s="523"/>
      <c r="X37" s="523"/>
      <c r="Y37" s="523"/>
      <c r="Z37" s="523"/>
      <c r="AA37" s="523"/>
      <c r="AB37" s="523"/>
      <c r="AC37" s="523"/>
      <c r="AD37" s="523"/>
      <c r="AE37" s="519"/>
      <c r="AF37" s="26"/>
      <c r="AG37" s="26"/>
      <c r="AH37" s="26"/>
      <c r="AI37" s="26"/>
      <c r="AJ37" s="26"/>
      <c r="AK37" s="26"/>
      <c r="AL37" s="26"/>
      <c r="AM37" s="26"/>
      <c r="AN37" s="26"/>
    </row>
    <row r="38" spans="2:40" ht="20.100000000000001" hidden="1" customHeight="1" thickBot="1" x14ac:dyDescent="0.3">
      <c r="B38" s="492"/>
      <c r="C38" s="493"/>
      <c r="D38" s="516"/>
      <c r="E38" s="520" t="e">
        <f ca="1">AE12+AE18</f>
        <v>#VALUE!</v>
      </c>
      <c r="F38" s="521"/>
      <c r="G38" s="521"/>
      <c r="H38" s="521"/>
      <c r="I38" s="521"/>
      <c r="J38" s="522"/>
      <c r="K38" s="520" t="e">
        <f ca="1">AE28+G36</f>
        <v>#VALUE!</v>
      </c>
      <c r="L38" s="521"/>
      <c r="M38" s="521"/>
      <c r="N38" s="521"/>
      <c r="O38" s="522"/>
      <c r="P38" s="525" t="e">
        <f ca="1">SUMPRODUCT(($D$55:$D$66=$E$38)*($E$54:$P$54=$K$38)*$E$55:$P$66)</f>
        <v>#VALUE!</v>
      </c>
      <c r="Q38" s="526"/>
      <c r="R38" s="526"/>
      <c r="S38" s="527"/>
      <c r="T38" s="520" t="e">
        <f ca="1">P38+O42</f>
        <v>#VALUE!</v>
      </c>
      <c r="U38" s="521"/>
      <c r="V38" s="521"/>
      <c r="W38" s="521"/>
      <c r="X38" s="521"/>
      <c r="Y38" s="521"/>
      <c r="Z38" s="521"/>
      <c r="AA38" s="521"/>
      <c r="AB38" s="521"/>
      <c r="AC38" s="521"/>
      <c r="AD38" s="521"/>
      <c r="AE38" s="522"/>
      <c r="AF38" s="26"/>
      <c r="AG38" s="26"/>
      <c r="AH38" s="26"/>
      <c r="AI38" s="26"/>
      <c r="AJ38" s="26"/>
      <c r="AK38" s="26"/>
      <c r="AL38" s="26"/>
      <c r="AM38" s="26"/>
      <c r="AN38" s="26"/>
    </row>
    <row r="39" spans="2:40" ht="8.4499999999999993" customHeight="1" thickBot="1" x14ac:dyDescent="0.3">
      <c r="B39" s="492"/>
      <c r="C39" s="493"/>
      <c r="D39" s="518"/>
      <c r="E39" s="540"/>
      <c r="F39" s="540"/>
      <c r="G39" s="540"/>
      <c r="H39" s="540"/>
      <c r="I39" s="540"/>
      <c r="J39" s="540"/>
      <c r="K39" s="540"/>
      <c r="L39" s="540"/>
      <c r="M39" s="540"/>
      <c r="N39" s="540"/>
      <c r="O39" s="540"/>
      <c r="P39" s="518"/>
      <c r="Q39" s="518"/>
      <c r="R39" s="518"/>
      <c r="S39" s="518"/>
      <c r="T39" s="518"/>
      <c r="U39" s="518"/>
      <c r="V39" s="518"/>
      <c r="W39" s="518"/>
      <c r="X39" s="518"/>
      <c r="Y39" s="518"/>
      <c r="Z39" s="518"/>
      <c r="AA39" s="518"/>
      <c r="AB39" s="518"/>
      <c r="AC39" s="518"/>
      <c r="AD39" s="518"/>
      <c r="AE39" s="519"/>
      <c r="AF39" s="26"/>
      <c r="AG39" s="26"/>
      <c r="AH39" s="26"/>
      <c r="AI39" s="26"/>
      <c r="AJ39" s="26"/>
      <c r="AK39" s="26"/>
      <c r="AL39" s="26"/>
      <c r="AM39" s="26"/>
      <c r="AN39" s="26"/>
    </row>
    <row r="40" spans="2:40" ht="28.5" customHeight="1" x14ac:dyDescent="0.25">
      <c r="B40" s="492"/>
      <c r="C40" s="493"/>
      <c r="D40" s="599" t="s">
        <v>188</v>
      </c>
      <c r="E40" s="188" t="s">
        <v>186</v>
      </c>
      <c r="F40" s="1"/>
      <c r="G40" s="1"/>
      <c r="H40" s="1"/>
      <c r="I40" s="1"/>
      <c r="J40" s="1"/>
      <c r="K40" s="1"/>
      <c r="L40" s="1"/>
      <c r="M40" s="1"/>
      <c r="N40" s="1"/>
      <c r="O40" s="108"/>
      <c r="P40" s="602">
        <f>O42</f>
        <v>0</v>
      </c>
      <c r="Q40" s="626" t="s">
        <v>38</v>
      </c>
      <c r="R40" s="627"/>
      <c r="S40" s="627"/>
      <c r="T40" s="627"/>
      <c r="U40" s="627"/>
      <c r="V40" s="627"/>
      <c r="W40" s="627"/>
      <c r="X40" s="627"/>
      <c r="Y40" s="627"/>
      <c r="Z40" s="627"/>
      <c r="AA40" s="627"/>
      <c r="AB40" s="627"/>
      <c r="AC40" s="627"/>
      <c r="AD40" s="628"/>
      <c r="AE40" s="541" t="s">
        <v>37</v>
      </c>
      <c r="AF40" s="26"/>
      <c r="AG40" s="26"/>
      <c r="AH40" s="26"/>
      <c r="AI40" s="26"/>
      <c r="AJ40" s="26"/>
      <c r="AK40" s="26"/>
      <c r="AL40" s="26"/>
      <c r="AM40" s="26"/>
      <c r="AN40" s="26"/>
    </row>
    <row r="41" spans="2:40" ht="31.5" customHeight="1" thickBot="1" x14ac:dyDescent="0.3">
      <c r="B41" s="492"/>
      <c r="C41" s="493"/>
      <c r="D41" s="600"/>
      <c r="E41" s="125" t="s">
        <v>156</v>
      </c>
      <c r="F41" s="126"/>
      <c r="G41" s="126"/>
      <c r="H41" s="126"/>
      <c r="I41" s="126"/>
      <c r="J41" s="126"/>
      <c r="K41" s="126"/>
      <c r="L41" s="126"/>
      <c r="M41" s="156" t="s">
        <v>175</v>
      </c>
      <c r="N41" s="107"/>
      <c r="O41" s="127"/>
      <c r="P41" s="603"/>
      <c r="Q41" s="629"/>
      <c r="R41" s="630"/>
      <c r="S41" s="630"/>
      <c r="T41" s="630"/>
      <c r="U41" s="630"/>
      <c r="V41" s="630"/>
      <c r="W41" s="630"/>
      <c r="X41" s="630"/>
      <c r="Y41" s="630"/>
      <c r="Z41" s="630"/>
      <c r="AA41" s="630"/>
      <c r="AB41" s="630"/>
      <c r="AC41" s="630"/>
      <c r="AD41" s="631"/>
      <c r="AE41" s="542"/>
      <c r="AF41" s="26"/>
      <c r="AG41" s="26"/>
      <c r="AH41" s="26"/>
      <c r="AI41" s="26"/>
      <c r="AJ41" s="26"/>
      <c r="AK41" s="26"/>
      <c r="AL41" s="26"/>
      <c r="AM41" s="26"/>
      <c r="AN41" s="26"/>
    </row>
    <row r="42" spans="2:40" ht="20.100000000000001" customHeight="1" thickBot="1" x14ac:dyDescent="0.3">
      <c r="B42" s="492"/>
      <c r="C42" s="493"/>
      <c r="D42" s="601"/>
      <c r="E42" s="641" t="s">
        <v>159</v>
      </c>
      <c r="F42" s="642"/>
      <c r="G42" s="643"/>
      <c r="H42" s="107"/>
      <c r="I42" s="107"/>
      <c r="J42" s="107"/>
      <c r="K42" s="107"/>
      <c r="L42" s="107"/>
      <c r="M42" s="122" t="s">
        <v>140</v>
      </c>
      <c r="N42" s="123"/>
      <c r="O42" s="124">
        <v>0</v>
      </c>
      <c r="P42" s="604"/>
      <c r="Q42" s="632"/>
      <c r="R42" s="633"/>
      <c r="S42" s="633"/>
      <c r="T42" s="633"/>
      <c r="U42" s="633"/>
      <c r="V42" s="633"/>
      <c r="W42" s="633"/>
      <c r="X42" s="633"/>
      <c r="Y42" s="633"/>
      <c r="Z42" s="633"/>
      <c r="AA42" s="633"/>
      <c r="AB42" s="633"/>
      <c r="AC42" s="633"/>
      <c r="AD42" s="634"/>
      <c r="AE42" s="132" t="str">
        <f>(IFERROR(IF(P40=0,"0",SUM(O42)),"No Data"))</f>
        <v>0</v>
      </c>
      <c r="AF42" s="26"/>
      <c r="AG42" s="26"/>
      <c r="AH42" s="26"/>
      <c r="AI42" s="26"/>
      <c r="AJ42" s="26"/>
      <c r="AK42" s="26"/>
      <c r="AL42" s="26"/>
      <c r="AM42" s="26"/>
      <c r="AN42" s="26"/>
    </row>
    <row r="43" spans="2:40" ht="27.95" customHeight="1" thickBot="1" x14ac:dyDescent="0.3">
      <c r="B43" s="492"/>
      <c r="C43" s="493"/>
      <c r="D43" s="597" t="s">
        <v>17</v>
      </c>
      <c r="E43" s="597"/>
      <c r="F43" s="597"/>
      <c r="G43" s="597"/>
      <c r="H43" s="597"/>
      <c r="I43" s="597"/>
      <c r="J43" s="597"/>
      <c r="K43" s="597"/>
      <c r="L43" s="597"/>
      <c r="M43" s="597"/>
      <c r="N43" s="597"/>
      <c r="O43" s="597"/>
      <c r="P43" s="597"/>
      <c r="Q43" s="597"/>
      <c r="R43" s="597"/>
      <c r="S43" s="597"/>
      <c r="T43" s="597"/>
      <c r="U43" s="597"/>
      <c r="V43" s="597"/>
      <c r="W43" s="597"/>
      <c r="X43" s="597"/>
      <c r="Y43" s="597"/>
      <c r="Z43" s="597"/>
      <c r="AA43" s="597"/>
      <c r="AB43" s="597"/>
      <c r="AC43" s="597"/>
      <c r="AD43" s="597"/>
      <c r="AE43" s="598"/>
      <c r="AF43" s="26"/>
      <c r="AG43" s="26"/>
      <c r="AH43" s="26"/>
      <c r="AI43" s="26"/>
      <c r="AJ43" s="26"/>
      <c r="AK43" s="26"/>
      <c r="AL43" s="26"/>
      <c r="AM43" s="26"/>
      <c r="AN43" s="26"/>
    </row>
    <row r="44" spans="2:40" ht="24.6" customHeight="1" thickBot="1" x14ac:dyDescent="0.35">
      <c r="B44" s="492"/>
      <c r="C44" s="493"/>
      <c r="D44" s="508" t="s">
        <v>189</v>
      </c>
      <c r="E44" s="544" t="s">
        <v>18</v>
      </c>
      <c r="F44" s="546"/>
      <c r="G44" s="544" t="s">
        <v>19</v>
      </c>
      <c r="H44" s="546"/>
      <c r="I44" s="544" t="s">
        <v>20</v>
      </c>
      <c r="J44" s="545"/>
      <c r="K44" s="546"/>
      <c r="L44" s="544" t="s">
        <v>50</v>
      </c>
      <c r="M44" s="545"/>
      <c r="N44" s="545"/>
      <c r="O44" s="545"/>
      <c r="P44" s="545"/>
      <c r="Q44" s="545"/>
      <c r="R44" s="545"/>
      <c r="S44" s="545"/>
      <c r="T44" s="545"/>
      <c r="U44" s="545"/>
      <c r="V44" s="545"/>
      <c r="W44" s="545"/>
      <c r="X44" s="545"/>
      <c r="Y44" s="545"/>
      <c r="Z44" s="545"/>
      <c r="AA44" s="545"/>
      <c r="AB44" s="545"/>
      <c r="AC44" s="545"/>
      <c r="AD44" s="546"/>
      <c r="AE44" s="153" t="str">
        <f ca="1">IFERROR(T38,"No Data")</f>
        <v>No Data</v>
      </c>
      <c r="AF44" s="26"/>
      <c r="AG44" s="26"/>
      <c r="AH44" s="26"/>
      <c r="AI44" s="26"/>
      <c r="AJ44" s="26"/>
      <c r="AK44" s="26"/>
      <c r="AL44" s="26"/>
      <c r="AM44" s="26"/>
      <c r="AN44" s="26"/>
    </row>
    <row r="45" spans="2:40" ht="24.6" customHeight="1" x14ac:dyDescent="0.25">
      <c r="B45" s="492"/>
      <c r="C45" s="493"/>
      <c r="D45" s="596"/>
      <c r="E45" s="15">
        <v>1</v>
      </c>
      <c r="F45" s="7"/>
      <c r="G45" s="8" t="s">
        <v>21</v>
      </c>
      <c r="H45" s="7"/>
      <c r="I45" s="8" t="s">
        <v>22</v>
      </c>
      <c r="J45" s="7"/>
      <c r="K45" s="16"/>
      <c r="L45" s="528" t="s">
        <v>47</v>
      </c>
      <c r="M45" s="529"/>
      <c r="N45" s="530"/>
      <c r="O45" s="534" t="str">
        <f ca="1">IFERROR(_xlfn.IFS(AE44&lt;1.5,"Negliable Risk. Action not necessary.",AE44&lt;3.5,"Low Risk. Action may be necesarry.",AE44&lt;7.5,"Medium Risk. Action necesarry.",AE44&lt;10.5,"High Risk. Action necesarry soon.",AE44&lt;50,"Very high Risk. Action necessary now."),"No Data")</f>
        <v>No Data</v>
      </c>
      <c r="P45" s="535"/>
      <c r="Q45" s="535"/>
      <c r="R45" s="535"/>
      <c r="S45" s="535"/>
      <c r="T45" s="535"/>
      <c r="U45" s="535"/>
      <c r="V45" s="535"/>
      <c r="W45" s="535"/>
      <c r="X45" s="535"/>
      <c r="Y45" s="535"/>
      <c r="Z45" s="535"/>
      <c r="AA45" s="535"/>
      <c r="AB45" s="535"/>
      <c r="AC45" s="535"/>
      <c r="AD45" s="535"/>
      <c r="AE45" s="536"/>
      <c r="AF45" s="26"/>
      <c r="AG45" s="26"/>
      <c r="AH45" s="26"/>
      <c r="AI45" s="26"/>
      <c r="AJ45" s="26"/>
      <c r="AK45" s="26"/>
      <c r="AL45" s="26"/>
      <c r="AM45" s="26"/>
      <c r="AN45" s="26"/>
    </row>
    <row r="46" spans="2:40" ht="24.6" customHeight="1" thickBot="1" x14ac:dyDescent="0.3">
      <c r="B46" s="492"/>
      <c r="C46" s="493"/>
      <c r="D46" s="596"/>
      <c r="E46" s="17" t="s">
        <v>23</v>
      </c>
      <c r="F46" s="9"/>
      <c r="G46" s="10" t="s">
        <v>24</v>
      </c>
      <c r="H46" s="9"/>
      <c r="I46" s="10" t="s">
        <v>25</v>
      </c>
      <c r="J46" s="9"/>
      <c r="K46" s="18"/>
      <c r="L46" s="531"/>
      <c r="M46" s="532"/>
      <c r="N46" s="533"/>
      <c r="O46" s="537"/>
      <c r="P46" s="538"/>
      <c r="Q46" s="538"/>
      <c r="R46" s="538"/>
      <c r="S46" s="538"/>
      <c r="T46" s="538"/>
      <c r="U46" s="538"/>
      <c r="V46" s="538"/>
      <c r="W46" s="538"/>
      <c r="X46" s="538"/>
      <c r="Y46" s="538"/>
      <c r="Z46" s="538"/>
      <c r="AA46" s="538"/>
      <c r="AB46" s="538"/>
      <c r="AC46" s="538"/>
      <c r="AD46" s="538"/>
      <c r="AE46" s="539"/>
      <c r="AF46" s="26"/>
      <c r="AG46" s="26"/>
      <c r="AH46" s="26"/>
      <c r="AI46" s="26"/>
      <c r="AJ46" s="26"/>
      <c r="AK46" s="26"/>
      <c r="AL46" s="26"/>
      <c r="AM46" s="26"/>
      <c r="AN46" s="26"/>
    </row>
    <row r="47" spans="2:40" ht="24.6" customHeight="1" thickBot="1" x14ac:dyDescent="0.3">
      <c r="B47" s="492"/>
      <c r="C47" s="493"/>
      <c r="D47" s="596"/>
      <c r="E47" s="19" t="s">
        <v>26</v>
      </c>
      <c r="F47" s="11"/>
      <c r="G47" s="12" t="s">
        <v>27</v>
      </c>
      <c r="H47" s="11"/>
      <c r="I47" s="12" t="s">
        <v>28</v>
      </c>
      <c r="J47" s="11"/>
      <c r="K47" s="20"/>
      <c r="L47" s="503" t="s">
        <v>49</v>
      </c>
      <c r="M47" s="504"/>
      <c r="N47" s="505"/>
      <c r="O47" s="133">
        <f ca="1">IFERROR(MAX(AE12,AE18,AE28,AE34,AE42),"No Data")</f>
        <v>0</v>
      </c>
      <c r="P47" s="512" t="str">
        <f ca="1">IFERROR(_xlfn.IFS(AND($AE$12=$O$47,$O$47&gt;0.5),"Neck, Legs, Trunk",AND($AE$28=$O$47,$O$47&gt;0.5),"Lower Arm, Wrist, Upper Arm",AND(O47=AE42,O47&gt;0.5),"Activity",AND($AE$18=$O$47,$O$47&gt;0.5),"Force",AND(AE34=$O$47,$O$47&gt;0.5),"Coupling",$O$47&lt;0.5,"Empty"),"No Data")</f>
        <v>Empty</v>
      </c>
      <c r="Q47" s="513"/>
      <c r="R47" s="513"/>
      <c r="S47" s="513"/>
      <c r="T47" s="513"/>
      <c r="U47" s="513"/>
      <c r="V47" s="513"/>
      <c r="W47" s="513"/>
      <c r="X47" s="513"/>
      <c r="Y47" s="513"/>
      <c r="Z47" s="513"/>
      <c r="AA47" s="513"/>
      <c r="AB47" s="513"/>
      <c r="AC47" s="513"/>
      <c r="AD47" s="513"/>
      <c r="AE47" s="514"/>
      <c r="AF47" s="26"/>
      <c r="AG47" s="26"/>
      <c r="AH47" s="26"/>
      <c r="AI47" s="26"/>
      <c r="AJ47" s="26"/>
      <c r="AK47" s="26"/>
      <c r="AL47" s="26"/>
      <c r="AM47" s="26"/>
      <c r="AN47" s="26"/>
    </row>
    <row r="48" spans="2:40" ht="24.6" customHeight="1" x14ac:dyDescent="0.25">
      <c r="B48" s="492"/>
      <c r="C48" s="493"/>
      <c r="D48" s="596"/>
      <c r="E48" s="21" t="s">
        <v>29</v>
      </c>
      <c r="F48" s="13"/>
      <c r="G48" s="14" t="s">
        <v>30</v>
      </c>
      <c r="H48" s="13"/>
      <c r="I48" s="14" t="s">
        <v>31</v>
      </c>
      <c r="J48" s="13"/>
      <c r="K48" s="22"/>
      <c r="L48" s="506" t="s">
        <v>125</v>
      </c>
      <c r="M48" s="507"/>
      <c r="N48" s="508"/>
      <c r="O48" s="583"/>
      <c r="P48" s="584"/>
      <c r="Q48" s="584"/>
      <c r="R48" s="584"/>
      <c r="S48" s="584"/>
      <c r="T48" s="584"/>
      <c r="U48" s="584"/>
      <c r="V48" s="584"/>
      <c r="W48" s="584"/>
      <c r="X48" s="584"/>
      <c r="Y48" s="584"/>
      <c r="Z48" s="584"/>
      <c r="AA48" s="584"/>
      <c r="AB48" s="584"/>
      <c r="AC48" s="584"/>
      <c r="AD48" s="584"/>
      <c r="AE48" s="585"/>
      <c r="AF48" s="26"/>
      <c r="AG48" s="26"/>
      <c r="AH48" s="26"/>
      <c r="AI48" s="26"/>
      <c r="AJ48" s="26"/>
      <c r="AK48" s="26"/>
      <c r="AL48" s="26"/>
      <c r="AM48" s="26"/>
      <c r="AN48" s="26"/>
    </row>
    <row r="49" spans="2:40" ht="24.6" customHeight="1" thickBot="1" x14ac:dyDescent="0.3">
      <c r="B49" s="494"/>
      <c r="C49" s="495"/>
      <c r="D49" s="511"/>
      <c r="E49" s="23" t="s">
        <v>45</v>
      </c>
      <c r="F49" s="3"/>
      <c r="G49" s="4" t="s">
        <v>32</v>
      </c>
      <c r="H49" s="3"/>
      <c r="I49" s="4" t="s">
        <v>33</v>
      </c>
      <c r="J49" s="3"/>
      <c r="K49" s="24"/>
      <c r="L49" s="509"/>
      <c r="M49" s="510"/>
      <c r="N49" s="511"/>
      <c r="O49" s="586"/>
      <c r="P49" s="587"/>
      <c r="Q49" s="587"/>
      <c r="R49" s="587"/>
      <c r="S49" s="587"/>
      <c r="T49" s="587"/>
      <c r="U49" s="587"/>
      <c r="V49" s="587"/>
      <c r="W49" s="587"/>
      <c r="X49" s="587"/>
      <c r="Y49" s="587"/>
      <c r="Z49" s="587"/>
      <c r="AA49" s="587"/>
      <c r="AB49" s="587"/>
      <c r="AC49" s="587"/>
      <c r="AD49" s="587"/>
      <c r="AE49" s="588"/>
      <c r="AF49" s="26"/>
      <c r="AG49" s="26"/>
      <c r="AH49" s="26"/>
      <c r="AI49" s="26"/>
      <c r="AJ49" s="26"/>
      <c r="AK49" s="26"/>
      <c r="AL49" s="26"/>
      <c r="AM49" s="26"/>
      <c r="AN49" s="26"/>
    </row>
    <row r="50" spans="2:40" ht="45.95" hidden="1" customHeight="1" x14ac:dyDescent="0.25">
      <c r="C50" s="26"/>
      <c r="D50" s="26"/>
      <c r="E50" s="26"/>
      <c r="F50" s="26"/>
      <c r="G50" s="26"/>
      <c r="H50" s="26"/>
      <c r="I50" s="26"/>
      <c r="J50" s="26"/>
      <c r="K50" s="26"/>
      <c r="L50" s="26"/>
      <c r="M50" s="26"/>
      <c r="N50" s="26"/>
      <c r="O50" s="26"/>
      <c r="P50" s="74"/>
      <c r="Q50" s="26"/>
      <c r="R50" s="81"/>
      <c r="S50" s="81"/>
      <c r="T50" s="81"/>
      <c r="U50" s="81"/>
      <c r="V50" s="81"/>
      <c r="W50" s="81"/>
      <c r="X50" s="81"/>
      <c r="Y50" s="81"/>
      <c r="Z50" s="81"/>
      <c r="AA50" s="81"/>
      <c r="AB50" s="81"/>
      <c r="AC50" s="81"/>
      <c r="AD50" s="81"/>
      <c r="AE50" s="111"/>
      <c r="AF50" s="81"/>
      <c r="AG50" s="81"/>
      <c r="AH50" s="26"/>
      <c r="AI50" s="26"/>
      <c r="AJ50" s="26"/>
      <c r="AK50" s="26"/>
      <c r="AL50" s="26"/>
      <c r="AM50" s="26"/>
      <c r="AN50" s="26"/>
    </row>
    <row r="51" spans="2:40" ht="54" hidden="1" customHeight="1" x14ac:dyDescent="0.25">
      <c r="C51" s="26"/>
      <c r="D51" s="591" t="s">
        <v>10</v>
      </c>
      <c r="E51" s="594" t="s">
        <v>11</v>
      </c>
      <c r="F51" s="594"/>
      <c r="G51" s="594"/>
      <c r="H51" s="594"/>
      <c r="I51" s="594"/>
      <c r="J51" s="594"/>
      <c r="K51" s="594"/>
      <c r="L51" s="594"/>
      <c r="M51" s="594"/>
      <c r="N51" s="594"/>
      <c r="O51" s="594"/>
      <c r="P51" s="594"/>
      <c r="Q51" s="26"/>
      <c r="AH51" s="26"/>
      <c r="AI51" s="26"/>
      <c r="AJ51" s="26"/>
      <c r="AK51" s="26"/>
      <c r="AL51" s="26"/>
      <c r="AM51" s="26"/>
    </row>
    <row r="52" spans="2:40" ht="32.1" hidden="1" customHeight="1" x14ac:dyDescent="0.25">
      <c r="C52" s="26"/>
      <c r="D52" s="592"/>
      <c r="E52" s="595" t="s">
        <v>12</v>
      </c>
      <c r="F52" s="595"/>
      <c r="G52" s="595"/>
      <c r="H52" s="595"/>
      <c r="I52" s="595"/>
      <c r="J52" s="595"/>
      <c r="K52" s="595"/>
      <c r="L52" s="595"/>
      <c r="M52" s="595"/>
      <c r="N52" s="595"/>
      <c r="O52" s="595"/>
      <c r="P52" s="595"/>
      <c r="Q52" s="26"/>
      <c r="AH52" s="26"/>
      <c r="AI52" s="26"/>
      <c r="AJ52" s="26"/>
      <c r="AK52" s="26"/>
      <c r="AL52" s="26"/>
      <c r="AM52" s="26"/>
    </row>
    <row r="53" spans="2:40" ht="40.5" hidden="1" customHeight="1" x14ac:dyDescent="0.25">
      <c r="C53" s="26"/>
      <c r="D53" s="593"/>
      <c r="E53" s="595"/>
      <c r="F53" s="595"/>
      <c r="G53" s="595"/>
      <c r="H53" s="595"/>
      <c r="I53" s="595"/>
      <c r="J53" s="595"/>
      <c r="K53" s="595"/>
      <c r="L53" s="595"/>
      <c r="M53" s="595"/>
      <c r="N53" s="595"/>
      <c r="O53" s="595"/>
      <c r="P53" s="595"/>
      <c r="Q53" s="26"/>
      <c r="AH53" s="26"/>
      <c r="AI53" s="26"/>
      <c r="AJ53" s="26"/>
      <c r="AK53" s="26"/>
      <c r="AL53" s="26"/>
      <c r="AM53" s="26"/>
    </row>
    <row r="54" spans="2:40" ht="27.95" hidden="1" customHeight="1" x14ac:dyDescent="0.25">
      <c r="C54" s="30"/>
      <c r="D54" s="28">
        <v>0</v>
      </c>
      <c r="E54" s="29">
        <v>1</v>
      </c>
      <c r="F54" s="29">
        <v>2</v>
      </c>
      <c r="G54" s="29">
        <v>3</v>
      </c>
      <c r="H54" s="29">
        <v>4</v>
      </c>
      <c r="I54" s="29">
        <v>5</v>
      </c>
      <c r="J54" s="29">
        <v>6</v>
      </c>
      <c r="K54" s="29">
        <v>7</v>
      </c>
      <c r="L54" s="29">
        <v>8</v>
      </c>
      <c r="M54" s="29">
        <v>9</v>
      </c>
      <c r="N54" s="29">
        <v>10</v>
      </c>
      <c r="O54" s="29">
        <v>11</v>
      </c>
      <c r="P54" s="79">
        <v>12</v>
      </c>
      <c r="Q54" s="30"/>
      <c r="AH54" s="30"/>
      <c r="AI54" s="30"/>
      <c r="AJ54" s="30"/>
      <c r="AK54" s="30"/>
      <c r="AL54" s="30"/>
      <c r="AM54" s="30"/>
    </row>
    <row r="55" spans="2:40" ht="18" hidden="1" customHeight="1" x14ac:dyDescent="0.25">
      <c r="C55" s="30"/>
      <c r="D55" s="29">
        <v>1</v>
      </c>
      <c r="E55" s="29">
        <v>1</v>
      </c>
      <c r="F55" s="29">
        <v>1</v>
      </c>
      <c r="G55" s="29">
        <v>1</v>
      </c>
      <c r="H55" s="29">
        <v>2</v>
      </c>
      <c r="I55" s="29">
        <v>3</v>
      </c>
      <c r="J55" s="29">
        <v>3</v>
      </c>
      <c r="K55" s="29">
        <v>4</v>
      </c>
      <c r="L55" s="29">
        <v>5</v>
      </c>
      <c r="M55" s="29">
        <v>6</v>
      </c>
      <c r="N55" s="29">
        <v>7</v>
      </c>
      <c r="O55" s="29">
        <v>7</v>
      </c>
      <c r="P55" s="79">
        <v>7</v>
      </c>
      <c r="Q55" s="30"/>
      <c r="AH55" s="30"/>
      <c r="AI55" s="30"/>
      <c r="AJ55" s="30"/>
      <c r="AK55" s="30"/>
      <c r="AL55" s="30"/>
      <c r="AM55" s="30"/>
    </row>
    <row r="56" spans="2:40" ht="31.5" hidden="1" customHeight="1" x14ac:dyDescent="0.25">
      <c r="C56" s="30"/>
      <c r="D56" s="29">
        <v>2</v>
      </c>
      <c r="E56" s="29">
        <v>1</v>
      </c>
      <c r="F56" s="29">
        <v>2</v>
      </c>
      <c r="G56" s="29">
        <v>2</v>
      </c>
      <c r="H56" s="29">
        <v>3</v>
      </c>
      <c r="I56" s="29">
        <v>4</v>
      </c>
      <c r="J56" s="29">
        <v>4</v>
      </c>
      <c r="K56" s="29">
        <v>5</v>
      </c>
      <c r="L56" s="29">
        <v>6</v>
      </c>
      <c r="M56" s="29">
        <v>6</v>
      </c>
      <c r="N56" s="29">
        <v>7</v>
      </c>
      <c r="O56" s="29">
        <v>7</v>
      </c>
      <c r="P56" s="79">
        <v>8</v>
      </c>
      <c r="Q56" s="30"/>
      <c r="AH56" s="30"/>
      <c r="AI56" s="30"/>
      <c r="AJ56" s="30"/>
      <c r="AK56" s="30"/>
      <c r="AL56" s="30"/>
      <c r="AM56" s="30"/>
    </row>
    <row r="57" spans="2:40" ht="24.95" hidden="1" customHeight="1" x14ac:dyDescent="0.25">
      <c r="C57" s="30"/>
      <c r="D57" s="29">
        <v>3</v>
      </c>
      <c r="E57" s="29">
        <v>2</v>
      </c>
      <c r="F57" s="29">
        <v>3</v>
      </c>
      <c r="G57" s="29">
        <v>3</v>
      </c>
      <c r="H57" s="29">
        <v>3</v>
      </c>
      <c r="I57" s="29">
        <v>4</v>
      </c>
      <c r="J57" s="29">
        <v>5</v>
      </c>
      <c r="K57" s="29">
        <v>6</v>
      </c>
      <c r="L57" s="29">
        <v>7</v>
      </c>
      <c r="M57" s="29">
        <v>7</v>
      </c>
      <c r="N57" s="29">
        <v>8</v>
      </c>
      <c r="O57" s="29">
        <v>8</v>
      </c>
      <c r="P57" s="79">
        <v>8</v>
      </c>
      <c r="Q57" s="30"/>
      <c r="AH57" s="30"/>
      <c r="AI57" s="30"/>
      <c r="AJ57" s="30"/>
      <c r="AK57" s="30"/>
      <c r="AL57" s="30"/>
      <c r="AM57" s="30"/>
    </row>
    <row r="58" spans="2:40" ht="21.95" hidden="1" customHeight="1" x14ac:dyDescent="0.25">
      <c r="C58" s="30"/>
      <c r="D58" s="29">
        <v>4</v>
      </c>
      <c r="E58" s="29">
        <v>3</v>
      </c>
      <c r="F58" s="29">
        <v>4</v>
      </c>
      <c r="G58" s="29">
        <v>4</v>
      </c>
      <c r="H58" s="29">
        <v>4</v>
      </c>
      <c r="I58" s="29">
        <v>5</v>
      </c>
      <c r="J58" s="29">
        <v>6</v>
      </c>
      <c r="K58" s="29">
        <v>7</v>
      </c>
      <c r="L58" s="29">
        <v>8</v>
      </c>
      <c r="M58" s="29">
        <v>8</v>
      </c>
      <c r="N58" s="29">
        <v>9</v>
      </c>
      <c r="O58" s="29">
        <v>9</v>
      </c>
      <c r="P58" s="79">
        <v>9</v>
      </c>
      <c r="Q58" s="30"/>
      <c r="AH58" s="30"/>
      <c r="AI58" s="30"/>
      <c r="AJ58" s="30"/>
      <c r="AK58" s="30"/>
      <c r="AL58" s="30"/>
      <c r="AM58" s="30"/>
    </row>
    <row r="59" spans="2:40" ht="21.95" hidden="1" customHeight="1" x14ac:dyDescent="0.25">
      <c r="C59" s="30"/>
      <c r="D59" s="29">
        <v>5</v>
      </c>
      <c r="E59" s="29">
        <v>4</v>
      </c>
      <c r="F59" s="29">
        <v>4</v>
      </c>
      <c r="G59" s="29">
        <v>4</v>
      </c>
      <c r="H59" s="29">
        <v>5</v>
      </c>
      <c r="I59" s="29">
        <v>6</v>
      </c>
      <c r="J59" s="29">
        <v>7</v>
      </c>
      <c r="K59" s="29">
        <v>8</v>
      </c>
      <c r="L59" s="29">
        <v>8</v>
      </c>
      <c r="M59" s="29">
        <v>9</v>
      </c>
      <c r="N59" s="29">
        <v>9</v>
      </c>
      <c r="O59" s="29">
        <v>9</v>
      </c>
      <c r="P59" s="79">
        <v>9</v>
      </c>
      <c r="Q59" s="30"/>
      <c r="AH59" s="30"/>
      <c r="AI59" s="30"/>
      <c r="AJ59" s="30"/>
      <c r="AK59" s="30"/>
      <c r="AL59" s="30"/>
      <c r="AM59" s="30"/>
    </row>
    <row r="60" spans="2:40" ht="39.950000000000003" hidden="1" customHeight="1" x14ac:dyDescent="0.25">
      <c r="C60" s="30"/>
      <c r="D60" s="29">
        <v>6</v>
      </c>
      <c r="E60" s="29">
        <v>6</v>
      </c>
      <c r="F60" s="29">
        <v>6</v>
      </c>
      <c r="G60" s="29">
        <v>6</v>
      </c>
      <c r="H60" s="29">
        <v>7</v>
      </c>
      <c r="I60" s="29">
        <v>8</v>
      </c>
      <c r="J60" s="29">
        <v>8</v>
      </c>
      <c r="K60" s="29">
        <v>9</v>
      </c>
      <c r="L60" s="29">
        <v>9</v>
      </c>
      <c r="M60" s="29">
        <v>10</v>
      </c>
      <c r="N60" s="29">
        <v>10</v>
      </c>
      <c r="O60" s="29">
        <v>10</v>
      </c>
      <c r="P60" s="79">
        <v>10</v>
      </c>
      <c r="Q60" s="30"/>
      <c r="AH60" s="30"/>
      <c r="AI60" s="30"/>
      <c r="AJ60" s="30"/>
      <c r="AK60" s="30"/>
      <c r="AL60" s="30"/>
      <c r="AM60" s="30"/>
    </row>
    <row r="61" spans="2:40" ht="38.450000000000003" hidden="1" customHeight="1" x14ac:dyDescent="0.25">
      <c r="C61" s="30"/>
      <c r="D61" s="29">
        <v>7</v>
      </c>
      <c r="E61" s="29">
        <v>7</v>
      </c>
      <c r="F61" s="29">
        <v>7</v>
      </c>
      <c r="G61" s="29">
        <v>7</v>
      </c>
      <c r="H61" s="29">
        <v>8</v>
      </c>
      <c r="I61" s="29">
        <v>9</v>
      </c>
      <c r="J61" s="29">
        <v>9</v>
      </c>
      <c r="K61" s="29">
        <v>9</v>
      </c>
      <c r="L61" s="29">
        <v>10</v>
      </c>
      <c r="M61" s="29">
        <v>10</v>
      </c>
      <c r="N61" s="29">
        <v>11</v>
      </c>
      <c r="O61" s="29">
        <v>11</v>
      </c>
      <c r="P61" s="79">
        <v>11</v>
      </c>
      <c r="Q61" s="30"/>
      <c r="AH61" s="30"/>
      <c r="AI61" s="30"/>
      <c r="AJ61" s="30"/>
      <c r="AK61" s="30"/>
      <c r="AL61" s="30"/>
      <c r="AM61" s="30"/>
    </row>
    <row r="62" spans="2:40" ht="39.950000000000003" hidden="1" customHeight="1" x14ac:dyDescent="0.25">
      <c r="C62" s="30"/>
      <c r="D62" s="29">
        <v>8</v>
      </c>
      <c r="E62" s="29">
        <v>8</v>
      </c>
      <c r="F62" s="29">
        <v>8</v>
      </c>
      <c r="G62" s="29">
        <v>8</v>
      </c>
      <c r="H62" s="29">
        <v>9</v>
      </c>
      <c r="I62" s="29">
        <v>10</v>
      </c>
      <c r="J62" s="29">
        <v>10</v>
      </c>
      <c r="K62" s="29">
        <v>10</v>
      </c>
      <c r="L62" s="29">
        <v>10</v>
      </c>
      <c r="M62" s="29">
        <v>10</v>
      </c>
      <c r="N62" s="29">
        <v>11</v>
      </c>
      <c r="O62" s="29">
        <v>11</v>
      </c>
      <c r="P62" s="79">
        <v>11</v>
      </c>
      <c r="Q62" s="30"/>
      <c r="AH62" s="30"/>
      <c r="AI62" s="30"/>
      <c r="AJ62" s="30"/>
      <c r="AK62" s="30"/>
      <c r="AL62" s="30"/>
      <c r="AM62" s="30"/>
    </row>
    <row r="63" spans="2:40" ht="39.950000000000003" hidden="1" customHeight="1" x14ac:dyDescent="0.25">
      <c r="C63" s="30"/>
      <c r="D63" s="29">
        <v>9</v>
      </c>
      <c r="E63" s="29">
        <v>9</v>
      </c>
      <c r="F63" s="29">
        <v>9</v>
      </c>
      <c r="G63" s="29">
        <v>9</v>
      </c>
      <c r="H63" s="29">
        <v>10</v>
      </c>
      <c r="I63" s="29">
        <v>10</v>
      </c>
      <c r="J63" s="29">
        <v>10</v>
      </c>
      <c r="K63" s="29">
        <v>11</v>
      </c>
      <c r="L63" s="29">
        <v>11</v>
      </c>
      <c r="M63" s="29">
        <v>11</v>
      </c>
      <c r="N63" s="29">
        <v>12</v>
      </c>
      <c r="O63" s="29">
        <v>12</v>
      </c>
      <c r="P63" s="79">
        <v>12</v>
      </c>
      <c r="Q63" s="30"/>
      <c r="AH63" s="30"/>
      <c r="AI63" s="30"/>
      <c r="AJ63" s="30"/>
      <c r="AK63" s="30"/>
      <c r="AL63" s="30"/>
      <c r="AM63" s="30"/>
    </row>
    <row r="64" spans="2:40" ht="39.950000000000003" hidden="1" customHeight="1" x14ac:dyDescent="0.25">
      <c r="C64" s="30"/>
      <c r="D64" s="29">
        <v>10</v>
      </c>
      <c r="E64" s="29">
        <v>10</v>
      </c>
      <c r="F64" s="29">
        <v>10</v>
      </c>
      <c r="G64" s="29">
        <v>10</v>
      </c>
      <c r="H64" s="29">
        <v>11</v>
      </c>
      <c r="I64" s="29">
        <v>11</v>
      </c>
      <c r="J64" s="29">
        <v>11</v>
      </c>
      <c r="K64" s="29">
        <v>11</v>
      </c>
      <c r="L64" s="29">
        <v>12</v>
      </c>
      <c r="M64" s="29">
        <v>12</v>
      </c>
      <c r="N64" s="29">
        <v>12</v>
      </c>
      <c r="O64" s="29">
        <v>12</v>
      </c>
      <c r="P64" s="79">
        <v>12</v>
      </c>
      <c r="Q64" s="30"/>
      <c r="AH64" s="30"/>
      <c r="AI64" s="30"/>
      <c r="AJ64" s="30"/>
      <c r="AK64" s="30"/>
      <c r="AL64" s="30"/>
      <c r="AM64" s="30"/>
    </row>
    <row r="65" spans="3:39" ht="30" hidden="1" customHeight="1" x14ac:dyDescent="0.25">
      <c r="C65" s="30"/>
      <c r="D65" s="29">
        <v>11</v>
      </c>
      <c r="E65" s="29">
        <v>11</v>
      </c>
      <c r="F65" s="29">
        <v>11</v>
      </c>
      <c r="G65" s="29">
        <v>11</v>
      </c>
      <c r="H65" s="29">
        <v>11</v>
      </c>
      <c r="I65" s="29">
        <v>11</v>
      </c>
      <c r="J65" s="29">
        <v>12</v>
      </c>
      <c r="K65" s="29">
        <v>12</v>
      </c>
      <c r="L65" s="29">
        <v>12</v>
      </c>
      <c r="M65" s="29">
        <v>12</v>
      </c>
      <c r="N65" s="29">
        <v>12</v>
      </c>
      <c r="O65" s="29">
        <v>12</v>
      </c>
      <c r="P65" s="79">
        <v>12</v>
      </c>
      <c r="Q65" s="30"/>
      <c r="AH65" s="30"/>
      <c r="AI65" s="30"/>
      <c r="AJ65" s="30"/>
      <c r="AK65" s="30"/>
      <c r="AL65" s="30"/>
      <c r="AM65" s="30"/>
    </row>
    <row r="66" spans="3:39" ht="59.45" hidden="1" customHeight="1" x14ac:dyDescent="0.25">
      <c r="C66" s="30"/>
      <c r="D66" s="29">
        <v>12</v>
      </c>
      <c r="E66" s="29">
        <v>12</v>
      </c>
      <c r="F66" s="29">
        <v>12</v>
      </c>
      <c r="G66" s="29">
        <v>12</v>
      </c>
      <c r="H66" s="29">
        <v>12</v>
      </c>
      <c r="I66" s="29">
        <v>12</v>
      </c>
      <c r="J66" s="29">
        <v>12</v>
      </c>
      <c r="K66" s="29">
        <v>12</v>
      </c>
      <c r="L66" s="29">
        <v>12</v>
      </c>
      <c r="M66" s="29">
        <v>12</v>
      </c>
      <c r="N66" s="29">
        <v>12</v>
      </c>
      <c r="O66" s="29">
        <v>12</v>
      </c>
      <c r="P66" s="79">
        <v>12</v>
      </c>
      <c r="Q66" s="30"/>
      <c r="AH66" s="30"/>
      <c r="AI66" s="30"/>
      <c r="AJ66" s="30"/>
      <c r="AK66" s="30"/>
      <c r="AL66" s="30"/>
      <c r="AM66" s="30"/>
    </row>
    <row r="67" spans="3:39" ht="72" customHeight="1" x14ac:dyDescent="0.25">
      <c r="C67" s="26"/>
      <c r="D67" s="26"/>
      <c r="E67" s="26"/>
      <c r="F67" s="26"/>
      <c r="G67" s="26"/>
      <c r="H67" s="26"/>
      <c r="I67" s="26"/>
      <c r="J67" s="26"/>
      <c r="K67" s="26"/>
      <c r="L67" s="26"/>
      <c r="M67" s="26"/>
      <c r="N67" s="26"/>
      <c r="O67" s="26"/>
      <c r="P67" s="26"/>
      <c r="Q67" s="26"/>
      <c r="R67" s="26"/>
      <c r="S67" s="26"/>
      <c r="T67" s="26"/>
      <c r="U67" s="26"/>
      <c r="V67" s="26"/>
      <c r="W67" s="26"/>
      <c r="X67" s="26"/>
      <c r="Y67" s="26"/>
      <c r="Z67" s="26"/>
      <c r="AA67" s="26"/>
      <c r="AB67" s="26"/>
      <c r="AC67" s="26"/>
      <c r="AD67" s="26"/>
      <c r="AE67" s="26"/>
      <c r="AF67" s="26"/>
      <c r="AG67" s="26"/>
      <c r="AH67" s="26"/>
      <c r="AI67" s="26"/>
      <c r="AJ67" s="26"/>
      <c r="AK67" s="26"/>
      <c r="AL67" s="26"/>
      <c r="AM67" s="26"/>
    </row>
    <row r="68" spans="3:39" ht="15" x14ac:dyDescent="0.25">
      <c r="C68" s="26"/>
      <c r="D68" s="26"/>
      <c r="E68" s="26"/>
      <c r="F68" s="26"/>
      <c r="G68" s="26"/>
      <c r="H68" s="26"/>
      <c r="I68" s="26"/>
      <c r="J68" s="26"/>
      <c r="K68" s="26"/>
      <c r="L68" s="26"/>
      <c r="M68" s="26"/>
      <c r="N68" s="26"/>
      <c r="O68" s="26"/>
      <c r="P68" s="74"/>
      <c r="Q68" s="26" t="s">
        <v>51</v>
      </c>
      <c r="R68" s="26"/>
      <c r="S68" s="26"/>
      <c r="T68" s="26"/>
      <c r="U68" s="26"/>
      <c r="V68" s="26"/>
      <c r="W68" s="26"/>
      <c r="X68" s="26"/>
      <c r="Y68" s="26"/>
      <c r="Z68" s="26"/>
      <c r="AA68" s="26"/>
      <c r="AB68" s="26"/>
      <c r="AC68" s="26"/>
      <c r="AD68" s="26"/>
      <c r="AE68" s="26"/>
      <c r="AF68" s="26"/>
      <c r="AG68" s="26"/>
      <c r="AH68" s="26"/>
      <c r="AI68" s="26"/>
      <c r="AJ68" s="26"/>
      <c r="AK68" s="26"/>
      <c r="AL68" s="26"/>
      <c r="AM68" s="26"/>
    </row>
    <row r="69" spans="3:39" ht="14.45" customHeight="1" x14ac:dyDescent="0.25">
      <c r="C69" s="26"/>
      <c r="D69" s="26"/>
      <c r="E69" s="26"/>
      <c r="F69" s="26"/>
      <c r="G69" s="26"/>
      <c r="H69" s="26"/>
      <c r="I69" s="26"/>
      <c r="J69" s="26"/>
      <c r="K69" s="26"/>
      <c r="L69" s="26"/>
      <c r="M69" s="26"/>
      <c r="N69" s="26"/>
      <c r="O69" s="26"/>
      <c r="P69" s="74"/>
      <c r="Q69" s="26"/>
      <c r="R69" s="26"/>
      <c r="S69" s="26"/>
      <c r="T69" s="26"/>
      <c r="U69" s="26"/>
      <c r="V69" s="26"/>
      <c r="W69" s="26"/>
      <c r="X69" s="26"/>
      <c r="Y69" s="26"/>
      <c r="Z69" s="26"/>
      <c r="AA69" s="26"/>
      <c r="AB69" s="26"/>
      <c r="AC69" s="26"/>
      <c r="AD69" s="26"/>
      <c r="AE69" s="26"/>
      <c r="AF69" s="26"/>
      <c r="AG69" s="26"/>
      <c r="AH69" s="26"/>
      <c r="AI69" s="26"/>
      <c r="AJ69" s="26"/>
      <c r="AK69" s="26"/>
      <c r="AL69" s="26"/>
    </row>
    <row r="70" spans="3:39" ht="14.45" customHeight="1" x14ac:dyDescent="0.25">
      <c r="C70" s="26"/>
      <c r="D70" s="26"/>
      <c r="E70" s="26"/>
      <c r="F70" s="26"/>
      <c r="G70" s="26"/>
      <c r="H70" s="26"/>
      <c r="I70" s="26"/>
      <c r="J70" s="26"/>
      <c r="K70" s="26"/>
      <c r="L70" s="26"/>
      <c r="M70" s="26"/>
      <c r="N70" s="26"/>
      <c r="O70" s="26"/>
      <c r="P70" s="74"/>
      <c r="Q70" s="26"/>
      <c r="R70" s="26"/>
      <c r="S70" s="26"/>
      <c r="T70" s="26"/>
      <c r="U70" s="26"/>
      <c r="V70" s="26"/>
      <c r="W70" s="26"/>
      <c r="X70" s="26"/>
      <c r="Y70" s="26"/>
      <c r="Z70" s="26"/>
      <c r="AA70" s="26"/>
      <c r="AB70" s="26"/>
      <c r="AC70" s="26"/>
      <c r="AD70" s="26"/>
      <c r="AE70" s="26"/>
      <c r="AF70" s="26"/>
      <c r="AG70" s="26"/>
      <c r="AH70" s="26"/>
      <c r="AI70" s="26"/>
      <c r="AJ70" s="26"/>
      <c r="AK70" s="26"/>
      <c r="AL70" s="26"/>
    </row>
    <row r="71" spans="3:39" ht="14.45" customHeight="1" x14ac:dyDescent="0.25">
      <c r="C71" s="26"/>
      <c r="D71" s="26"/>
      <c r="E71" s="26"/>
      <c r="F71" s="26"/>
      <c r="G71" s="26"/>
      <c r="H71" s="26"/>
      <c r="I71" s="26"/>
      <c r="J71" s="26"/>
      <c r="K71" s="26"/>
      <c r="L71" s="26"/>
      <c r="M71" s="26"/>
      <c r="N71" s="26"/>
      <c r="O71" s="26"/>
      <c r="P71" s="74"/>
      <c r="Q71" s="26"/>
      <c r="R71" s="26"/>
      <c r="S71" s="26"/>
      <c r="T71" s="26"/>
      <c r="U71" s="26"/>
      <c r="V71" s="26"/>
      <c r="W71" s="26"/>
      <c r="X71" s="26"/>
      <c r="Y71" s="26"/>
      <c r="Z71" s="26"/>
      <c r="AA71" s="26"/>
      <c r="AB71" s="26"/>
      <c r="AC71" s="26"/>
      <c r="AD71" s="26"/>
      <c r="AE71" s="26"/>
      <c r="AF71" s="26"/>
      <c r="AG71" s="26"/>
      <c r="AH71" s="26"/>
      <c r="AI71" s="26"/>
      <c r="AJ71" s="26"/>
      <c r="AK71" s="26"/>
      <c r="AL71" s="26"/>
    </row>
    <row r="72" spans="3:39" ht="14.45" customHeight="1" x14ac:dyDescent="0.25">
      <c r="C72" s="26"/>
      <c r="D72" s="26"/>
      <c r="E72" s="26"/>
      <c r="F72" s="26"/>
      <c r="G72" s="26"/>
      <c r="H72" s="26"/>
      <c r="I72" s="26"/>
      <c r="J72" s="26"/>
      <c r="K72" s="26"/>
      <c r="L72" s="26"/>
      <c r="M72" s="26"/>
      <c r="N72" s="26"/>
      <c r="O72" s="26"/>
      <c r="P72" s="74"/>
      <c r="Q72" s="26"/>
      <c r="R72" s="26"/>
      <c r="S72" s="26"/>
      <c r="T72" s="26"/>
      <c r="U72" s="26"/>
      <c r="V72" s="26"/>
      <c r="W72" s="26"/>
      <c r="X72" s="26"/>
      <c r="Y72" s="26"/>
      <c r="Z72" s="26"/>
      <c r="AA72" s="26"/>
      <c r="AB72" s="26"/>
      <c r="AC72" s="26"/>
      <c r="AD72" s="26"/>
      <c r="AE72" s="26"/>
      <c r="AF72" s="26"/>
      <c r="AG72" s="26"/>
      <c r="AH72" s="26"/>
      <c r="AI72" s="26"/>
      <c r="AJ72" s="26"/>
      <c r="AK72" s="26"/>
      <c r="AL72" s="26"/>
    </row>
    <row r="73" spans="3:39" ht="14.45" customHeight="1" x14ac:dyDescent="0.25">
      <c r="C73" s="26"/>
      <c r="D73" s="26"/>
      <c r="E73" s="26"/>
      <c r="F73" s="26"/>
      <c r="G73" s="26"/>
      <c r="H73" s="26"/>
      <c r="I73" s="26"/>
      <c r="J73" s="26"/>
      <c r="K73" s="26"/>
      <c r="L73" s="26"/>
      <c r="M73" s="26"/>
      <c r="N73" s="26"/>
      <c r="O73" s="26"/>
      <c r="P73" s="74"/>
      <c r="Q73" s="26"/>
      <c r="R73" s="26"/>
      <c r="S73" s="26"/>
      <c r="T73" s="26"/>
      <c r="U73" s="26"/>
      <c r="V73" s="26"/>
      <c r="W73" s="26"/>
      <c r="X73" s="26"/>
      <c r="Y73" s="26"/>
      <c r="Z73" s="26"/>
      <c r="AA73" s="26"/>
      <c r="AB73" s="26"/>
      <c r="AC73" s="26"/>
      <c r="AD73" s="26"/>
      <c r="AE73" s="26"/>
      <c r="AF73" s="26"/>
      <c r="AG73" s="26"/>
      <c r="AH73" s="26"/>
      <c r="AI73" s="26"/>
      <c r="AJ73" s="26"/>
      <c r="AK73" s="26"/>
      <c r="AL73" s="26"/>
    </row>
    <row r="74" spans="3:39" ht="14.45" customHeight="1" x14ac:dyDescent="0.25">
      <c r="C74" s="26"/>
      <c r="D74" s="26"/>
      <c r="E74" s="26"/>
      <c r="F74" s="26"/>
      <c r="G74" s="26"/>
      <c r="H74" s="26"/>
      <c r="I74" s="26"/>
      <c r="J74" s="26"/>
      <c r="K74" s="26"/>
      <c r="L74" s="26"/>
      <c r="M74" s="26"/>
      <c r="N74" s="26"/>
      <c r="O74" s="26"/>
      <c r="P74" s="74"/>
      <c r="Q74" s="26"/>
      <c r="R74" s="26"/>
      <c r="S74" s="26"/>
      <c r="T74" s="26"/>
      <c r="U74" s="26"/>
      <c r="V74" s="26"/>
      <c r="W74" s="26"/>
      <c r="X74" s="26"/>
      <c r="Y74" s="26"/>
      <c r="Z74" s="26"/>
      <c r="AA74" s="26"/>
      <c r="AB74" s="26"/>
      <c r="AC74" s="26"/>
      <c r="AD74" s="26"/>
      <c r="AE74" s="26"/>
      <c r="AF74" s="26"/>
      <c r="AG74" s="26"/>
      <c r="AH74" s="26"/>
      <c r="AI74" s="26"/>
      <c r="AJ74" s="26"/>
      <c r="AK74" s="26"/>
      <c r="AL74" s="26"/>
    </row>
    <row r="75" spans="3:39" ht="14.45" customHeight="1" x14ac:dyDescent="0.25">
      <c r="C75" s="26"/>
      <c r="D75" s="26"/>
      <c r="E75" s="26"/>
      <c r="F75" s="26"/>
      <c r="G75" s="26"/>
      <c r="H75" s="26"/>
      <c r="I75" s="26"/>
      <c r="J75" s="26"/>
      <c r="K75" s="26"/>
      <c r="L75" s="26"/>
      <c r="M75" s="26"/>
      <c r="N75" s="26"/>
      <c r="O75" s="26"/>
      <c r="P75" s="74"/>
      <c r="Q75" s="26"/>
      <c r="R75" s="26"/>
      <c r="S75" s="26"/>
      <c r="T75" s="26"/>
      <c r="U75" s="26"/>
      <c r="V75" s="26"/>
      <c r="W75" s="26"/>
      <c r="X75" s="26"/>
      <c r="Y75" s="26"/>
      <c r="Z75" s="26"/>
      <c r="AA75" s="26"/>
      <c r="AB75" s="26"/>
      <c r="AC75" s="26"/>
      <c r="AD75" s="26"/>
      <c r="AE75" s="26"/>
      <c r="AF75" s="26"/>
      <c r="AG75" s="26"/>
      <c r="AH75" s="26"/>
      <c r="AI75" s="26"/>
      <c r="AJ75" s="26"/>
      <c r="AK75" s="26"/>
      <c r="AL75" s="26"/>
    </row>
    <row r="76" spans="3:39" ht="14.45" customHeight="1" x14ac:dyDescent="0.25">
      <c r="C76" s="26"/>
      <c r="D76" s="26"/>
      <c r="E76" s="26"/>
      <c r="F76" s="26"/>
      <c r="G76" s="26"/>
      <c r="H76" s="26"/>
      <c r="I76" s="26"/>
      <c r="J76" s="26"/>
      <c r="K76" s="26"/>
      <c r="L76" s="26"/>
      <c r="M76" s="26"/>
      <c r="N76" s="26"/>
      <c r="O76" s="26"/>
      <c r="P76" s="74"/>
      <c r="Q76" s="26"/>
      <c r="R76" s="26"/>
      <c r="S76" s="26"/>
      <c r="T76" s="26"/>
      <c r="U76" s="26"/>
      <c r="V76" s="26"/>
      <c r="W76" s="26"/>
      <c r="X76" s="26"/>
      <c r="Y76" s="26"/>
      <c r="Z76" s="26"/>
      <c r="AA76" s="26"/>
      <c r="AB76" s="26"/>
      <c r="AC76" s="26"/>
      <c r="AD76" s="26"/>
      <c r="AE76" s="26"/>
      <c r="AF76" s="26"/>
      <c r="AG76" s="26"/>
      <c r="AH76" s="26"/>
      <c r="AI76" s="26"/>
      <c r="AJ76" s="26"/>
      <c r="AK76" s="26"/>
      <c r="AL76" s="26"/>
    </row>
    <row r="77" spans="3:39" ht="14.45" customHeight="1" x14ac:dyDescent="0.25">
      <c r="C77" s="26"/>
      <c r="D77" s="26"/>
      <c r="E77" s="26"/>
      <c r="F77" s="26"/>
      <c r="G77" s="26"/>
      <c r="H77" s="26"/>
      <c r="I77" s="26"/>
      <c r="J77" s="26"/>
      <c r="K77" s="26"/>
      <c r="L77" s="26"/>
      <c r="M77" s="26"/>
      <c r="N77" s="26"/>
      <c r="O77" s="26"/>
      <c r="P77" s="74"/>
      <c r="Q77" s="26"/>
      <c r="R77" s="26"/>
      <c r="S77" s="26"/>
      <c r="T77" s="26"/>
      <c r="U77" s="26"/>
      <c r="V77" s="26"/>
      <c r="W77" s="26"/>
      <c r="X77" s="26"/>
      <c r="Y77" s="26"/>
      <c r="Z77" s="26"/>
      <c r="AA77" s="26"/>
      <c r="AB77" s="26"/>
      <c r="AC77" s="26"/>
      <c r="AD77" s="26"/>
      <c r="AE77" s="26"/>
      <c r="AF77" s="26"/>
      <c r="AG77" s="26"/>
      <c r="AH77" s="26"/>
      <c r="AI77" s="26"/>
      <c r="AJ77" s="26"/>
      <c r="AK77" s="26"/>
      <c r="AL77" s="26"/>
    </row>
    <row r="78" spans="3:39" ht="14.45" customHeight="1" x14ac:dyDescent="0.25">
      <c r="C78" s="26"/>
      <c r="D78" s="26"/>
      <c r="E78" s="26"/>
      <c r="F78" s="26"/>
      <c r="G78" s="26"/>
      <c r="H78" s="26"/>
      <c r="I78" s="26"/>
      <c r="J78" s="26"/>
      <c r="K78" s="26"/>
      <c r="L78" s="26"/>
      <c r="M78" s="26"/>
      <c r="N78" s="26"/>
      <c r="O78" s="26"/>
      <c r="P78" s="74"/>
      <c r="Q78" s="26"/>
      <c r="R78" s="26"/>
      <c r="S78" s="26"/>
      <c r="T78" s="26"/>
      <c r="U78" s="26"/>
      <c r="V78" s="26"/>
      <c r="W78" s="26"/>
      <c r="X78" s="26"/>
      <c r="Y78" s="26"/>
      <c r="Z78" s="26"/>
      <c r="AA78" s="26"/>
      <c r="AB78" s="26"/>
      <c r="AC78" s="26"/>
      <c r="AD78" s="26"/>
      <c r="AE78" s="26"/>
      <c r="AF78" s="26"/>
      <c r="AG78" s="26"/>
      <c r="AH78" s="26"/>
      <c r="AI78" s="26"/>
      <c r="AJ78" s="26"/>
      <c r="AK78" s="26"/>
      <c r="AL78" s="26"/>
    </row>
    <row r="79" spans="3:39" ht="14.45" customHeight="1" x14ac:dyDescent="0.25">
      <c r="C79" s="26"/>
      <c r="D79" s="26"/>
      <c r="E79" s="26"/>
      <c r="F79" s="26"/>
      <c r="G79" s="26"/>
      <c r="H79" s="26"/>
      <c r="I79" s="26"/>
      <c r="J79" s="26"/>
      <c r="K79" s="26"/>
      <c r="L79" s="26"/>
      <c r="M79" s="26"/>
      <c r="N79" s="26"/>
      <c r="O79" s="26"/>
      <c r="P79" s="74"/>
      <c r="Q79" s="26"/>
      <c r="R79" s="26"/>
      <c r="S79" s="26"/>
      <c r="T79" s="26"/>
      <c r="U79" s="26"/>
      <c r="V79" s="26"/>
      <c r="W79" s="26"/>
      <c r="X79" s="26"/>
      <c r="Y79" s="26"/>
      <c r="Z79" s="26"/>
      <c r="AA79" s="26"/>
      <c r="AB79" s="26"/>
      <c r="AC79" s="26"/>
      <c r="AD79" s="26"/>
      <c r="AE79" s="26"/>
      <c r="AF79" s="26"/>
      <c r="AG79" s="26"/>
      <c r="AH79" s="26"/>
      <c r="AI79" s="26"/>
      <c r="AJ79" s="26"/>
      <c r="AK79" s="26"/>
      <c r="AL79" s="26"/>
    </row>
    <row r="80" spans="3:39" ht="14.45" customHeight="1" x14ac:dyDescent="0.25">
      <c r="C80" s="26"/>
      <c r="D80" s="26"/>
      <c r="E80" s="26"/>
      <c r="F80" s="26"/>
      <c r="G80" s="26"/>
      <c r="H80" s="26"/>
      <c r="I80" s="26"/>
      <c r="J80" s="26"/>
      <c r="K80" s="26"/>
      <c r="L80" s="26"/>
      <c r="M80" s="26"/>
      <c r="N80" s="26"/>
      <c r="O80" s="26"/>
      <c r="P80" s="74"/>
      <c r="Q80" s="26"/>
      <c r="R80" s="26"/>
      <c r="S80" s="26"/>
      <c r="T80" s="26"/>
      <c r="U80" s="26"/>
      <c r="V80" s="26"/>
      <c r="W80" s="26"/>
      <c r="X80" s="26"/>
      <c r="Y80" s="26"/>
      <c r="Z80" s="26"/>
      <c r="AA80" s="26"/>
      <c r="AB80" s="26"/>
      <c r="AC80" s="26"/>
      <c r="AD80" s="26"/>
      <c r="AE80" s="26"/>
      <c r="AF80" s="26"/>
      <c r="AG80" s="26"/>
      <c r="AH80" s="26"/>
      <c r="AI80" s="26"/>
      <c r="AJ80" s="26"/>
      <c r="AK80" s="26"/>
      <c r="AL80" s="26"/>
    </row>
    <row r="81" spans="3:38" ht="14.45" customHeight="1" x14ac:dyDescent="0.25">
      <c r="C81" s="26"/>
      <c r="D81" s="26"/>
      <c r="E81" s="26"/>
      <c r="F81" s="26"/>
      <c r="G81" s="26"/>
      <c r="H81" s="26"/>
      <c r="I81" s="26"/>
      <c r="J81" s="26"/>
      <c r="K81" s="26"/>
      <c r="L81" s="26"/>
      <c r="M81" s="26"/>
      <c r="N81" s="26"/>
      <c r="O81" s="26"/>
      <c r="P81" s="74"/>
      <c r="Q81" s="26"/>
      <c r="R81" s="26"/>
      <c r="S81" s="26"/>
      <c r="T81" s="26"/>
      <c r="U81" s="26"/>
      <c r="V81" s="26"/>
      <c r="W81" s="26"/>
      <c r="X81" s="26"/>
      <c r="Y81" s="26"/>
      <c r="Z81" s="26"/>
      <c r="AA81" s="26"/>
      <c r="AB81" s="26"/>
      <c r="AC81" s="26"/>
      <c r="AD81" s="26"/>
      <c r="AE81" s="26"/>
      <c r="AF81" s="26"/>
      <c r="AG81" s="26"/>
      <c r="AH81" s="26"/>
      <c r="AI81" s="26"/>
      <c r="AJ81" s="26"/>
      <c r="AK81" s="26"/>
      <c r="AL81" s="26"/>
    </row>
    <row r="82" spans="3:38" ht="14.45" customHeight="1" x14ac:dyDescent="0.25">
      <c r="C82" s="26"/>
      <c r="D82" s="26"/>
      <c r="E82" s="26"/>
      <c r="F82" s="26"/>
      <c r="G82" s="26"/>
      <c r="H82" s="26"/>
      <c r="I82" s="26"/>
      <c r="J82" s="26"/>
      <c r="K82" s="26"/>
      <c r="L82" s="26"/>
      <c r="M82" s="26"/>
      <c r="N82" s="26"/>
      <c r="O82" s="26"/>
      <c r="P82" s="74"/>
      <c r="Q82" s="26"/>
      <c r="R82" s="26"/>
      <c r="S82" s="26"/>
      <c r="T82" s="26"/>
      <c r="U82" s="26"/>
      <c r="V82" s="26"/>
      <c r="W82" s="26"/>
      <c r="X82" s="26"/>
      <c r="Y82" s="26"/>
      <c r="Z82" s="26"/>
      <c r="AA82" s="26"/>
      <c r="AB82" s="26"/>
      <c r="AC82" s="26"/>
      <c r="AD82" s="26"/>
      <c r="AE82" s="26"/>
      <c r="AF82" s="26"/>
      <c r="AG82" s="26"/>
      <c r="AH82" s="26"/>
      <c r="AI82" s="26"/>
      <c r="AJ82" s="26"/>
      <c r="AK82" s="26"/>
      <c r="AL82" s="26"/>
    </row>
    <row r="83" spans="3:38" ht="14.45" customHeight="1" x14ac:dyDescent="0.25">
      <c r="C83" s="26"/>
      <c r="D83" s="26"/>
      <c r="E83" s="26"/>
      <c r="F83" s="26"/>
      <c r="G83" s="26"/>
      <c r="H83" s="26"/>
      <c r="I83" s="26"/>
      <c r="J83" s="26"/>
      <c r="K83" s="26"/>
      <c r="L83" s="26"/>
      <c r="M83" s="26"/>
      <c r="N83" s="26"/>
      <c r="O83" s="26"/>
      <c r="P83" s="74"/>
      <c r="Q83" s="26"/>
      <c r="R83" s="26"/>
      <c r="S83" s="26"/>
      <c r="T83" s="26"/>
      <c r="U83" s="26"/>
      <c r="V83" s="26"/>
      <c r="W83" s="26"/>
      <c r="X83" s="26"/>
      <c r="Y83" s="26"/>
      <c r="Z83" s="26"/>
      <c r="AA83" s="26"/>
      <c r="AB83" s="26"/>
      <c r="AC83" s="26"/>
      <c r="AD83" s="26"/>
      <c r="AE83" s="26"/>
      <c r="AF83" s="26"/>
      <c r="AG83" s="26"/>
      <c r="AH83" s="26"/>
      <c r="AI83" s="26"/>
      <c r="AJ83" s="26"/>
      <c r="AK83" s="26"/>
      <c r="AL83" s="26"/>
    </row>
    <row r="84" spans="3:38" ht="14.45" customHeight="1" x14ac:dyDescent="0.25">
      <c r="C84" s="26"/>
      <c r="D84" s="26"/>
      <c r="E84" s="26"/>
      <c r="F84" s="26"/>
      <c r="G84" s="26"/>
      <c r="H84" s="26"/>
      <c r="I84" s="26"/>
      <c r="J84" s="26"/>
      <c r="K84" s="26"/>
      <c r="L84" s="26"/>
      <c r="M84" s="26"/>
      <c r="N84" s="26"/>
      <c r="O84" s="26"/>
      <c r="P84" s="74"/>
      <c r="Q84" s="26"/>
      <c r="R84" s="26"/>
      <c r="S84" s="26"/>
      <c r="T84" s="26"/>
      <c r="U84" s="26"/>
      <c r="V84" s="26"/>
      <c r="W84" s="26"/>
      <c r="X84" s="26"/>
      <c r="Y84" s="26"/>
      <c r="Z84" s="26"/>
      <c r="AA84" s="26"/>
      <c r="AB84" s="26"/>
      <c r="AC84" s="26"/>
      <c r="AD84" s="26"/>
      <c r="AE84" s="26"/>
      <c r="AF84" s="26"/>
      <c r="AG84" s="26"/>
      <c r="AH84" s="26"/>
      <c r="AI84" s="26"/>
      <c r="AJ84" s="26"/>
      <c r="AK84" s="26"/>
      <c r="AL84" s="26"/>
    </row>
    <row r="85" spans="3:38" ht="14.45" customHeight="1" x14ac:dyDescent="0.25">
      <c r="C85" s="26"/>
      <c r="D85" s="26"/>
      <c r="E85" s="26"/>
      <c r="F85" s="26"/>
      <c r="G85" s="26"/>
      <c r="H85" s="26"/>
      <c r="I85" s="26"/>
      <c r="J85" s="26"/>
      <c r="K85" s="26"/>
      <c r="L85" s="26"/>
      <c r="M85" s="26"/>
      <c r="N85" s="26"/>
      <c r="O85" s="26"/>
      <c r="P85" s="74"/>
      <c r="Q85" s="26"/>
      <c r="R85" s="26"/>
      <c r="S85" s="26"/>
      <c r="T85" s="26"/>
      <c r="U85" s="26"/>
      <c r="V85" s="26"/>
      <c r="W85" s="26"/>
      <c r="X85" s="26"/>
      <c r="Y85" s="26"/>
      <c r="Z85" s="26"/>
      <c r="AA85" s="26"/>
      <c r="AB85" s="26"/>
      <c r="AC85" s="26"/>
      <c r="AD85" s="26"/>
      <c r="AE85" s="26"/>
      <c r="AF85" s="26"/>
      <c r="AG85" s="26"/>
      <c r="AH85" s="26"/>
      <c r="AI85" s="26"/>
      <c r="AJ85" s="26"/>
      <c r="AK85" s="26"/>
      <c r="AL85" s="26"/>
    </row>
    <row r="86" spans="3:38" ht="14.45" customHeight="1" x14ac:dyDescent="0.25">
      <c r="C86" s="26"/>
      <c r="D86" s="26"/>
      <c r="E86" s="26"/>
      <c r="F86" s="26"/>
      <c r="G86" s="26"/>
      <c r="H86" s="26"/>
      <c r="I86" s="26"/>
      <c r="J86" s="26"/>
      <c r="K86" s="26"/>
      <c r="L86" s="26"/>
      <c r="M86" s="26"/>
      <c r="N86" s="26"/>
      <c r="O86" s="26"/>
      <c r="P86" s="74"/>
      <c r="Q86" s="26"/>
      <c r="R86" s="26"/>
      <c r="S86" s="26"/>
      <c r="T86" s="26"/>
      <c r="U86" s="26"/>
      <c r="V86" s="26"/>
      <c r="W86" s="26"/>
      <c r="X86" s="26"/>
      <c r="Y86" s="26"/>
      <c r="Z86" s="26"/>
      <c r="AA86" s="26"/>
      <c r="AB86" s="26"/>
      <c r="AC86" s="26"/>
      <c r="AD86" s="26"/>
      <c r="AE86" s="26"/>
      <c r="AF86" s="26"/>
      <c r="AG86" s="26"/>
      <c r="AH86" s="26"/>
      <c r="AI86" s="26"/>
      <c r="AJ86" s="26"/>
      <c r="AK86" s="26"/>
      <c r="AL86" s="26"/>
    </row>
    <row r="87" spans="3:38" ht="14.45" customHeight="1" x14ac:dyDescent="0.25">
      <c r="C87" s="26"/>
      <c r="D87" s="26"/>
      <c r="E87" s="26"/>
      <c r="F87" s="26"/>
      <c r="G87" s="26"/>
      <c r="H87" s="26"/>
      <c r="I87" s="26"/>
      <c r="J87" s="26"/>
      <c r="K87" s="26"/>
      <c r="L87" s="26"/>
      <c r="M87" s="26"/>
      <c r="N87" s="26"/>
      <c r="O87" s="26"/>
      <c r="P87" s="74"/>
      <c r="Q87" s="26"/>
      <c r="R87" s="26"/>
      <c r="S87" s="26"/>
      <c r="T87" s="26"/>
      <c r="U87" s="26"/>
      <c r="V87" s="26"/>
      <c r="W87" s="26"/>
      <c r="X87" s="26"/>
      <c r="Y87" s="26"/>
      <c r="Z87" s="26"/>
      <c r="AA87" s="26"/>
      <c r="AB87" s="26"/>
      <c r="AC87" s="26"/>
      <c r="AD87" s="26"/>
      <c r="AE87" s="26"/>
      <c r="AF87" s="26"/>
      <c r="AG87" s="26"/>
      <c r="AH87" s="26"/>
      <c r="AI87" s="26"/>
      <c r="AJ87" s="26"/>
      <c r="AK87" s="26"/>
      <c r="AL87" s="26"/>
    </row>
    <row r="88" spans="3:38" ht="14.45" customHeight="1" x14ac:dyDescent="0.25">
      <c r="C88" s="26"/>
      <c r="D88" s="26"/>
      <c r="E88" s="26"/>
      <c r="F88" s="26"/>
      <c r="G88" s="26"/>
      <c r="H88" s="26"/>
      <c r="I88" s="26"/>
      <c r="J88" s="26"/>
      <c r="K88" s="26"/>
      <c r="L88" s="26"/>
      <c r="M88" s="26"/>
      <c r="N88" s="26"/>
      <c r="O88" s="26"/>
      <c r="P88" s="74"/>
      <c r="Q88" s="26"/>
      <c r="R88" s="26"/>
      <c r="S88" s="26"/>
      <c r="T88" s="26"/>
      <c r="U88" s="26"/>
      <c r="V88" s="26"/>
      <c r="W88" s="26"/>
      <c r="X88" s="26"/>
      <c r="Y88" s="26"/>
      <c r="Z88" s="26"/>
      <c r="AA88" s="26"/>
      <c r="AB88" s="26"/>
      <c r="AC88" s="26"/>
      <c r="AD88" s="26"/>
      <c r="AE88" s="26"/>
      <c r="AF88" s="26"/>
      <c r="AG88" s="26"/>
      <c r="AH88" s="26"/>
      <c r="AI88" s="26"/>
      <c r="AJ88" s="26"/>
      <c r="AK88" s="26"/>
      <c r="AL88" s="26"/>
    </row>
    <row r="89" spans="3:38" ht="14.45" customHeight="1" x14ac:dyDescent="0.25">
      <c r="C89" s="26"/>
      <c r="D89" s="26"/>
      <c r="E89" s="26"/>
      <c r="F89" s="26"/>
      <c r="G89" s="26"/>
      <c r="H89" s="26"/>
      <c r="I89" s="26"/>
      <c r="J89" s="26"/>
      <c r="K89" s="26"/>
      <c r="L89" s="26"/>
      <c r="M89" s="26"/>
      <c r="N89" s="26"/>
      <c r="O89" s="26"/>
      <c r="P89" s="74"/>
      <c r="Q89" s="26"/>
      <c r="R89" s="26"/>
      <c r="S89" s="26"/>
      <c r="T89" s="26"/>
      <c r="U89" s="26"/>
      <c r="V89" s="26"/>
      <c r="W89" s="26"/>
      <c r="X89" s="26"/>
      <c r="Y89" s="26"/>
      <c r="Z89" s="26"/>
      <c r="AA89" s="26"/>
      <c r="AB89" s="26"/>
      <c r="AC89" s="26"/>
      <c r="AD89" s="26"/>
      <c r="AE89" s="26"/>
      <c r="AF89" s="26"/>
      <c r="AG89" s="26"/>
      <c r="AH89" s="26"/>
      <c r="AI89" s="26"/>
      <c r="AJ89" s="26"/>
      <c r="AK89" s="26"/>
      <c r="AL89" s="26"/>
    </row>
    <row r="90" spans="3:38" ht="14.45" customHeight="1" x14ac:dyDescent="0.25">
      <c r="C90" s="26"/>
      <c r="D90" s="26"/>
      <c r="E90" s="26"/>
      <c r="F90" s="26"/>
      <c r="G90" s="26"/>
      <c r="H90" s="26"/>
      <c r="I90" s="26"/>
      <c r="J90" s="26"/>
      <c r="K90" s="26"/>
      <c r="L90" s="26"/>
      <c r="M90" s="26"/>
      <c r="N90" s="26"/>
      <c r="O90" s="26"/>
      <c r="P90" s="74"/>
      <c r="Q90" s="26"/>
      <c r="R90" s="26"/>
      <c r="S90" s="26"/>
      <c r="T90" s="26"/>
      <c r="U90" s="26"/>
      <c r="V90" s="26"/>
      <c r="W90" s="26"/>
      <c r="X90" s="26"/>
      <c r="Y90" s="26"/>
      <c r="Z90" s="26"/>
      <c r="AA90" s="26"/>
      <c r="AB90" s="26"/>
      <c r="AC90" s="26"/>
      <c r="AD90" s="26"/>
      <c r="AE90" s="26"/>
      <c r="AF90" s="26"/>
      <c r="AG90" s="26"/>
      <c r="AH90" s="26"/>
      <c r="AI90" s="26"/>
      <c r="AJ90" s="26"/>
      <c r="AK90" s="26"/>
      <c r="AL90" s="26"/>
    </row>
    <row r="91" spans="3:38" ht="14.45" customHeight="1" x14ac:dyDescent="0.25">
      <c r="C91" s="26"/>
      <c r="D91" s="26"/>
      <c r="E91" s="26"/>
      <c r="F91" s="26"/>
      <c r="G91" s="26"/>
      <c r="H91" s="26"/>
      <c r="I91" s="26"/>
      <c r="J91" s="26"/>
      <c r="K91" s="26"/>
      <c r="L91" s="26"/>
      <c r="M91" s="26"/>
      <c r="N91" s="26"/>
      <c r="O91" s="26"/>
      <c r="P91" s="74"/>
      <c r="Q91" s="26"/>
      <c r="R91" s="26"/>
      <c r="S91" s="26"/>
      <c r="T91" s="26"/>
      <c r="U91" s="26"/>
      <c r="V91" s="26"/>
      <c r="W91" s="26"/>
      <c r="X91" s="26"/>
      <c r="Y91" s="26"/>
      <c r="Z91" s="26"/>
      <c r="AA91" s="26"/>
      <c r="AB91" s="26"/>
      <c r="AC91" s="26"/>
      <c r="AD91" s="26"/>
      <c r="AE91" s="26"/>
      <c r="AF91" s="26"/>
      <c r="AG91" s="26"/>
      <c r="AH91" s="26"/>
      <c r="AI91" s="26"/>
      <c r="AJ91" s="26"/>
      <c r="AK91" s="26"/>
      <c r="AL91" s="26"/>
    </row>
    <row r="92" spans="3:38" ht="14.45" customHeight="1" x14ac:dyDescent="0.25">
      <c r="C92" s="26"/>
      <c r="D92" s="26"/>
      <c r="E92" s="26"/>
      <c r="F92" s="26"/>
      <c r="G92" s="26"/>
      <c r="H92" s="26"/>
      <c r="I92" s="26"/>
      <c r="J92" s="26"/>
      <c r="K92" s="26"/>
      <c r="L92" s="26"/>
      <c r="M92" s="26"/>
      <c r="N92" s="26"/>
      <c r="O92" s="26"/>
      <c r="P92" s="74"/>
      <c r="Q92" s="26"/>
      <c r="R92" s="26"/>
      <c r="S92" s="26"/>
      <c r="T92" s="26"/>
      <c r="U92" s="26"/>
      <c r="V92" s="26"/>
      <c r="W92" s="26"/>
      <c r="X92" s="26"/>
      <c r="Y92" s="26"/>
      <c r="Z92" s="26"/>
      <c r="AA92" s="26"/>
      <c r="AB92" s="26"/>
      <c r="AC92" s="26"/>
      <c r="AD92" s="26"/>
      <c r="AE92" s="26"/>
      <c r="AF92" s="26"/>
      <c r="AG92" s="26"/>
      <c r="AH92" s="26"/>
      <c r="AI92" s="26"/>
      <c r="AJ92" s="26"/>
      <c r="AK92" s="26"/>
      <c r="AL92" s="26"/>
    </row>
    <row r="93" spans="3:38" ht="14.45" customHeight="1" x14ac:dyDescent="0.25">
      <c r="C93" s="26"/>
      <c r="D93" s="26"/>
      <c r="E93" s="26"/>
      <c r="F93" s="26"/>
      <c r="G93" s="26"/>
      <c r="H93" s="26"/>
      <c r="I93" s="26"/>
      <c r="J93" s="26"/>
      <c r="K93" s="26"/>
      <c r="L93" s="26"/>
      <c r="M93" s="26"/>
      <c r="N93" s="26"/>
      <c r="O93" s="26"/>
      <c r="P93" s="74"/>
      <c r="Q93" s="26"/>
      <c r="R93" s="26"/>
      <c r="S93" s="26"/>
      <c r="T93" s="26"/>
      <c r="U93" s="26"/>
      <c r="V93" s="26"/>
      <c r="W93" s="26"/>
      <c r="X93" s="26"/>
      <c r="Y93" s="26"/>
      <c r="Z93" s="26"/>
      <c r="AA93" s="26"/>
      <c r="AB93" s="26"/>
      <c r="AC93" s="26"/>
      <c r="AD93" s="26"/>
      <c r="AE93" s="26"/>
      <c r="AF93" s="26"/>
      <c r="AG93" s="26"/>
      <c r="AH93" s="26"/>
      <c r="AI93" s="26"/>
      <c r="AJ93" s="26"/>
      <c r="AK93" s="26"/>
      <c r="AL93" s="26"/>
    </row>
    <row r="94" spans="3:38" ht="14.45" customHeight="1" x14ac:dyDescent="0.25">
      <c r="C94" s="26"/>
      <c r="D94" s="26"/>
      <c r="E94" s="26"/>
      <c r="F94" s="26"/>
      <c r="G94" s="26"/>
      <c r="H94" s="26"/>
      <c r="I94" s="26"/>
      <c r="J94" s="26"/>
      <c r="K94" s="26"/>
      <c r="L94" s="26"/>
      <c r="M94" s="26"/>
      <c r="N94" s="26"/>
      <c r="O94" s="26"/>
      <c r="P94" s="74"/>
      <c r="Q94" s="26"/>
      <c r="R94" s="26"/>
      <c r="S94" s="26"/>
      <c r="T94" s="26"/>
      <c r="U94" s="26"/>
      <c r="V94" s="26"/>
      <c r="W94" s="26"/>
      <c r="X94" s="26"/>
      <c r="Y94" s="26"/>
      <c r="Z94" s="26"/>
      <c r="AA94" s="26"/>
      <c r="AB94" s="26"/>
      <c r="AC94" s="26"/>
      <c r="AD94" s="26"/>
      <c r="AE94" s="26"/>
      <c r="AF94" s="26"/>
      <c r="AG94" s="26"/>
      <c r="AH94" s="26"/>
      <c r="AI94" s="26"/>
      <c r="AJ94" s="26"/>
      <c r="AK94" s="26"/>
      <c r="AL94" s="26"/>
    </row>
    <row r="95" spans="3:38" ht="14.45" customHeight="1" x14ac:dyDescent="0.25">
      <c r="C95" s="26"/>
      <c r="D95" s="26"/>
      <c r="E95" s="26"/>
      <c r="F95" s="26"/>
      <c r="G95" s="26"/>
      <c r="H95" s="26"/>
      <c r="I95" s="26"/>
      <c r="J95" s="26"/>
      <c r="K95" s="26"/>
      <c r="L95" s="26"/>
      <c r="M95" s="26"/>
      <c r="N95" s="26"/>
      <c r="O95" s="26"/>
      <c r="P95" s="74"/>
      <c r="Q95" s="26"/>
      <c r="R95" s="26"/>
      <c r="S95" s="26"/>
      <c r="T95" s="26"/>
      <c r="U95" s="26"/>
      <c r="V95" s="26"/>
      <c r="W95" s="26"/>
      <c r="X95" s="26"/>
      <c r="Y95" s="26"/>
      <c r="Z95" s="26"/>
      <c r="AA95" s="26"/>
      <c r="AB95" s="26"/>
      <c r="AC95" s="26"/>
      <c r="AD95" s="26"/>
      <c r="AE95" s="26"/>
      <c r="AF95" s="26"/>
      <c r="AG95" s="26"/>
      <c r="AH95" s="26"/>
      <c r="AI95" s="26"/>
      <c r="AJ95" s="26"/>
      <c r="AK95" s="26"/>
      <c r="AL95" s="26"/>
    </row>
    <row r="96" spans="3:38" ht="14.45" customHeight="1" x14ac:dyDescent="0.25">
      <c r="C96" s="26"/>
      <c r="D96" s="26"/>
      <c r="E96" s="26"/>
      <c r="F96" s="26"/>
      <c r="G96" s="26"/>
      <c r="H96" s="26"/>
      <c r="I96" s="26"/>
      <c r="J96" s="26"/>
      <c r="K96" s="26"/>
      <c r="L96" s="26"/>
      <c r="M96" s="26"/>
      <c r="N96" s="26"/>
      <c r="O96" s="26"/>
      <c r="P96" s="74"/>
      <c r="Q96" s="26"/>
      <c r="R96" s="26"/>
      <c r="S96" s="26"/>
      <c r="T96" s="26"/>
      <c r="U96" s="26"/>
      <c r="V96" s="26"/>
      <c r="W96" s="26"/>
      <c r="X96" s="26"/>
      <c r="Y96" s="26"/>
      <c r="Z96" s="26"/>
      <c r="AA96" s="26"/>
      <c r="AB96" s="26"/>
      <c r="AC96" s="26"/>
      <c r="AD96" s="26"/>
      <c r="AE96" s="26"/>
      <c r="AF96" s="26"/>
      <c r="AG96" s="26"/>
      <c r="AH96" s="26"/>
      <c r="AI96" s="26"/>
      <c r="AJ96" s="26"/>
      <c r="AK96" s="26"/>
      <c r="AL96" s="26"/>
    </row>
    <row r="97" spans="3:38" ht="14.45" customHeight="1" x14ac:dyDescent="0.25">
      <c r="C97" s="26"/>
      <c r="D97" s="26"/>
      <c r="E97" s="26"/>
      <c r="F97" s="26"/>
      <c r="G97" s="26"/>
      <c r="H97" s="26"/>
      <c r="I97" s="26"/>
      <c r="J97" s="26"/>
      <c r="K97" s="26"/>
      <c r="L97" s="26"/>
      <c r="M97" s="26"/>
      <c r="N97" s="26"/>
      <c r="O97" s="26"/>
      <c r="P97" s="74"/>
      <c r="Q97" s="26"/>
      <c r="R97" s="26"/>
      <c r="S97" s="26"/>
      <c r="T97" s="26"/>
      <c r="U97" s="26"/>
      <c r="V97" s="26"/>
      <c r="W97" s="26"/>
      <c r="X97" s="26"/>
      <c r="Y97" s="26"/>
      <c r="Z97" s="26"/>
      <c r="AA97" s="26"/>
      <c r="AB97" s="26"/>
      <c r="AC97" s="26"/>
      <c r="AD97" s="26"/>
      <c r="AE97" s="26"/>
      <c r="AF97" s="26"/>
      <c r="AG97" s="26"/>
      <c r="AH97" s="26"/>
      <c r="AI97" s="26"/>
      <c r="AJ97" s="26"/>
      <c r="AK97" s="26"/>
      <c r="AL97" s="26"/>
    </row>
    <row r="116" spans="18:33" ht="14.45" customHeight="1" x14ac:dyDescent="0.25">
      <c r="R116" s="112"/>
      <c r="S116" s="112"/>
      <c r="T116" s="112"/>
      <c r="U116" s="112"/>
      <c r="V116" s="112"/>
      <c r="W116" s="112"/>
      <c r="X116" s="112"/>
      <c r="Y116" s="112"/>
      <c r="Z116" s="112"/>
      <c r="AA116" s="112"/>
      <c r="AB116" s="112"/>
      <c r="AC116" s="112"/>
      <c r="AD116" s="112"/>
      <c r="AE116" s="112"/>
      <c r="AF116" s="112"/>
      <c r="AG116" s="112"/>
    </row>
    <row r="117" spans="18:33" ht="14.45" customHeight="1" x14ac:dyDescent="0.25">
      <c r="R117" s="112"/>
      <c r="S117" s="112"/>
      <c r="T117" s="112"/>
      <c r="U117" s="112"/>
      <c r="V117" s="112"/>
      <c r="W117" s="112"/>
      <c r="X117" s="112"/>
      <c r="Y117" s="112"/>
      <c r="Z117" s="112"/>
      <c r="AA117" s="112"/>
      <c r="AB117" s="112"/>
      <c r="AC117" s="112"/>
      <c r="AD117" s="112"/>
      <c r="AE117" s="112"/>
      <c r="AF117" s="112"/>
      <c r="AG117" s="112"/>
    </row>
    <row r="118" spans="18:33" ht="14.45" customHeight="1" x14ac:dyDescent="0.25">
      <c r="R118" s="112"/>
      <c r="S118" s="112"/>
      <c r="T118" s="112"/>
      <c r="U118" s="112"/>
      <c r="V118" s="112"/>
      <c r="W118" s="112"/>
      <c r="X118" s="112"/>
      <c r="Y118" s="112"/>
      <c r="Z118" s="112"/>
      <c r="AA118" s="112"/>
      <c r="AB118" s="112"/>
      <c r="AC118" s="112"/>
      <c r="AD118" s="112"/>
      <c r="AE118" s="112"/>
      <c r="AF118" s="112"/>
      <c r="AG118" s="112"/>
    </row>
    <row r="119" spans="18:33" ht="14.45" customHeight="1" x14ac:dyDescent="0.25">
      <c r="R119" s="112"/>
      <c r="S119" s="112"/>
      <c r="T119" s="112"/>
      <c r="U119" s="112"/>
      <c r="V119" s="112"/>
      <c r="W119" s="112"/>
      <c r="X119" s="112"/>
      <c r="Y119" s="112"/>
      <c r="Z119" s="112"/>
      <c r="AA119" s="112"/>
      <c r="AB119" s="112"/>
      <c r="AC119" s="112"/>
      <c r="AD119" s="112"/>
      <c r="AE119" s="112"/>
      <c r="AF119" s="112"/>
      <c r="AG119" s="112"/>
    </row>
    <row r="120" spans="18:33" ht="14.45" customHeight="1" x14ac:dyDescent="0.25">
      <c r="R120" s="112"/>
      <c r="S120" s="112"/>
      <c r="T120" s="112"/>
      <c r="U120" s="112"/>
      <c r="V120" s="112"/>
      <c r="W120" s="112"/>
      <c r="X120" s="112"/>
      <c r="Y120" s="112"/>
      <c r="Z120" s="112"/>
      <c r="AA120" s="112"/>
      <c r="AB120" s="112"/>
      <c r="AC120" s="112"/>
      <c r="AD120" s="112"/>
      <c r="AE120" s="112"/>
      <c r="AF120" s="112"/>
      <c r="AG120" s="112"/>
    </row>
    <row r="121" spans="18:33" ht="14.45" customHeight="1" x14ac:dyDescent="0.25">
      <c r="R121" s="112"/>
      <c r="S121" s="112"/>
      <c r="T121" s="112"/>
      <c r="U121" s="112"/>
      <c r="V121" s="112"/>
      <c r="W121" s="112"/>
      <c r="X121" s="112"/>
      <c r="Y121" s="112"/>
      <c r="Z121" s="112"/>
      <c r="AA121" s="112"/>
      <c r="AB121" s="112"/>
      <c r="AC121" s="112"/>
      <c r="AD121" s="112"/>
      <c r="AE121" s="112"/>
      <c r="AF121" s="112"/>
      <c r="AG121" s="112"/>
    </row>
    <row r="122" spans="18:33" ht="14.45" customHeight="1" x14ac:dyDescent="0.25">
      <c r="R122" s="112"/>
      <c r="S122" s="112"/>
      <c r="T122" s="112"/>
      <c r="U122" s="112"/>
      <c r="V122" s="112"/>
      <c r="W122" s="112"/>
      <c r="X122" s="112"/>
      <c r="Y122" s="112"/>
      <c r="Z122" s="112"/>
      <c r="AA122" s="112"/>
      <c r="AB122" s="112"/>
      <c r="AC122" s="112"/>
      <c r="AD122" s="112"/>
      <c r="AE122" s="112"/>
      <c r="AF122" s="112"/>
      <c r="AG122" s="112"/>
    </row>
  </sheetData>
  <mergeCells count="117">
    <mergeCell ref="Q8:Q12"/>
    <mergeCell ref="R6:R7"/>
    <mergeCell ref="B16:B17"/>
    <mergeCell ref="R33:AD33"/>
    <mergeCell ref="R34:AD34"/>
    <mergeCell ref="R35:AD35"/>
    <mergeCell ref="B5:B6"/>
    <mergeCell ref="C5:C6"/>
    <mergeCell ref="M27:O27"/>
    <mergeCell ref="D15:AE15"/>
    <mergeCell ref="D16:D18"/>
    <mergeCell ref="D4:D14"/>
    <mergeCell ref="AA5:AD5"/>
    <mergeCell ref="Q4:Q7"/>
    <mergeCell ref="P11:P14"/>
    <mergeCell ref="AB17:AD17"/>
    <mergeCell ref="V18:X18"/>
    <mergeCell ref="Y18:AA18"/>
    <mergeCell ref="AB18:AD18"/>
    <mergeCell ref="R4:AD4"/>
    <mergeCell ref="S5:V5"/>
    <mergeCell ref="W5:Z5"/>
    <mergeCell ref="Q17:R18"/>
    <mergeCell ref="Q16:AD16"/>
    <mergeCell ref="Q40:AD42"/>
    <mergeCell ref="S17:U17"/>
    <mergeCell ref="S18:U18"/>
    <mergeCell ref="E42:G42"/>
    <mergeCell ref="T21:V21"/>
    <mergeCell ref="P16:P18"/>
    <mergeCell ref="Z24:AD24"/>
    <mergeCell ref="Z25:AD25"/>
    <mergeCell ref="Z26:AD26"/>
    <mergeCell ref="Q24:R29"/>
    <mergeCell ref="S20:Y20"/>
    <mergeCell ref="Q20:R23"/>
    <mergeCell ref="Q30:Y30"/>
    <mergeCell ref="Z30:AD30"/>
    <mergeCell ref="Z23:AD23"/>
    <mergeCell ref="P20:P23"/>
    <mergeCell ref="P24:P27"/>
    <mergeCell ref="P28:P30"/>
    <mergeCell ref="Z27:AD27"/>
    <mergeCell ref="Z28:AD28"/>
    <mergeCell ref="Z29:AD29"/>
    <mergeCell ref="V17:X17"/>
    <mergeCell ref="Y17:AA17"/>
    <mergeCell ref="E16:J16"/>
    <mergeCell ref="B2:AD2"/>
    <mergeCell ref="O48:AE49"/>
    <mergeCell ref="AE2:AE3"/>
    <mergeCell ref="D51:D53"/>
    <mergeCell ref="E51:P51"/>
    <mergeCell ref="E52:P53"/>
    <mergeCell ref="L44:AD44"/>
    <mergeCell ref="D44:D49"/>
    <mergeCell ref="D43:AE43"/>
    <mergeCell ref="D40:D42"/>
    <mergeCell ref="P40:P42"/>
    <mergeCell ref="E6:F6"/>
    <mergeCell ref="E10:F10"/>
    <mergeCell ref="AE16:AE17"/>
    <mergeCell ref="P32:P36"/>
    <mergeCell ref="Q32:AD32"/>
    <mergeCell ref="G44:H44"/>
    <mergeCell ref="AE4:AE11"/>
    <mergeCell ref="AE12:AE14"/>
    <mergeCell ref="Q13:AD14"/>
    <mergeCell ref="E14:F14"/>
    <mergeCell ref="E18:F18"/>
    <mergeCell ref="P4:P6"/>
    <mergeCell ref="P7:P10"/>
    <mergeCell ref="W21:Y21"/>
    <mergeCell ref="Z21:AD21"/>
    <mergeCell ref="D32:D36"/>
    <mergeCell ref="AE32:AE33"/>
    <mergeCell ref="AE28:AE30"/>
    <mergeCell ref="AE20:AE27"/>
    <mergeCell ref="Z22:AD22"/>
    <mergeCell ref="E21:F22"/>
    <mergeCell ref="E23:F23"/>
    <mergeCell ref="E27:F27"/>
    <mergeCell ref="E30:F30"/>
    <mergeCell ref="E36:F36"/>
    <mergeCell ref="R36:AD36"/>
    <mergeCell ref="AE34:AE36"/>
    <mergeCell ref="Z20:AD20"/>
    <mergeCell ref="D31:AE31"/>
    <mergeCell ref="S22:S23"/>
    <mergeCell ref="T22:V22"/>
    <mergeCell ref="W22:Y22"/>
    <mergeCell ref="M36:O36"/>
    <mergeCell ref="D20:D30"/>
    <mergeCell ref="D19:AE19"/>
    <mergeCell ref="B18:C18"/>
    <mergeCell ref="B19:C49"/>
    <mergeCell ref="C16:C17"/>
    <mergeCell ref="C8:C15"/>
    <mergeCell ref="B8:B15"/>
    <mergeCell ref="L47:N47"/>
    <mergeCell ref="L48:N49"/>
    <mergeCell ref="P47:AE47"/>
    <mergeCell ref="D37:D38"/>
    <mergeCell ref="E37:J37"/>
    <mergeCell ref="E38:J38"/>
    <mergeCell ref="K37:O37"/>
    <mergeCell ref="K38:O38"/>
    <mergeCell ref="P37:S37"/>
    <mergeCell ref="P38:S38"/>
    <mergeCell ref="T38:AE38"/>
    <mergeCell ref="L45:N46"/>
    <mergeCell ref="O45:AE46"/>
    <mergeCell ref="D39:AE39"/>
    <mergeCell ref="AE40:AE41"/>
    <mergeCell ref="T37:AE37"/>
    <mergeCell ref="I44:K44"/>
    <mergeCell ref="E44:F44"/>
  </mergeCells>
  <conditionalFormatting sqref="O45:AE46">
    <cfRule type="containsText" dxfId="5" priority="2" operator="containsText" text="Low">
      <formula>NOT(ISERROR(SEARCH("Low",O45)))</formula>
    </cfRule>
    <cfRule type="containsText" dxfId="4" priority="3" operator="containsText" text="Very ">
      <formula>NOT(ISERROR(SEARCH("Very ",O45)))</formula>
    </cfRule>
    <cfRule type="containsText" dxfId="3" priority="4" operator="containsText" text="soon">
      <formula>NOT(ISERROR(SEARCH("soon",O45)))</formula>
    </cfRule>
    <cfRule type="containsText" dxfId="2" priority="5" operator="containsText" text="Medium">
      <formula>NOT(ISERROR(SEARCH("Medium",O45)))</formula>
    </cfRule>
  </conditionalFormatting>
  <conditionalFormatting sqref="O45:AE46">
    <cfRule type="containsText" dxfId="1" priority="6" operator="containsText" text="Negliable">
      <formula>NOT(ISERROR(SEARCH("Negliable",O45)))</formula>
    </cfRule>
  </conditionalFormatting>
  <conditionalFormatting sqref="AE12:AE14">
    <cfRule type="beginsWith" dxfId="0" priority="1" operator="beginsWith" text="#">
      <formula>LEFT(AE12,LEN("#"))="#"</formula>
    </cfRule>
  </conditionalFormatting>
  <dataValidations xWindow="1265" yWindow="737" count="13">
    <dataValidation allowBlank="1" showInputMessage="1" showErrorMessage="1" prompt="Well fitted handles and mid range power grip, good: +0" sqref="Q33:Q35" xr:uid="{00000000-0002-0000-0200-000000000000}"/>
    <dataValidation allowBlank="1" showInputMessage="1" showErrorMessage="1" prompt="&lt;49,0 N" sqref="S18" xr:uid="{00000000-0002-0000-0200-000001000000}"/>
    <dataValidation allowBlank="1" showInputMessage="1" showErrorMessage="1" prompt="&gt;98 N" sqref="Y18 AB18" xr:uid="{00000000-0002-0000-0200-000002000000}"/>
    <dataValidation allowBlank="1" showInputMessage="1" showErrorMessage="1" prompt="Max 3 Points" sqref="AE16:AE17 AE32:AE33" xr:uid="{00000000-0002-0000-0200-000003000000}"/>
    <dataValidation allowBlank="1" showInputMessage="1" showErrorMessage="1" prompt="Max 9 Points" sqref="AE4:AE11 AE20:AE27" xr:uid="{00000000-0002-0000-0200-000004000000}"/>
    <dataValidation allowBlank="1" showInputMessage="1" showErrorMessage="1" prompt="Max 3 Points_x000a_" sqref="AE40:AE41" xr:uid="{00000000-0002-0000-0200-000005000000}"/>
    <dataValidation allowBlank="1" showInputMessage="1" showErrorMessage="1" prompt="49-98 N" sqref="V18" xr:uid="{00000000-0002-0000-0200-000006000000}"/>
    <dataValidation type="whole" operator="lessThanOrEqual" allowBlank="1" showInputMessage="1" showErrorMessage="1" error="The maximum value is 2!" sqref="G27 G30 G6 O14 G14 G18 O23" xr:uid="{00000000-0002-0000-0200-000007000000}">
      <formula1>2</formula1>
    </dataValidation>
    <dataValidation type="whole" operator="lessThanOrEqual" allowBlank="1" showInputMessage="1" showErrorMessage="1" error="The maximum value is 1!" sqref="O30 O6 O10 O18" xr:uid="{00000000-0002-0000-0200-000008000000}">
      <formula1>1</formula1>
    </dataValidation>
    <dataValidation type="whole" operator="lessThanOrEqual" allowBlank="1" showInputMessage="1" showErrorMessage="1" error="The maximum value is 4!" sqref="G10" xr:uid="{00000000-0002-0000-0200-000009000000}">
      <formula1>4</formula1>
    </dataValidation>
    <dataValidation type="whole" operator="lessThanOrEqual" allowBlank="1" showInputMessage="1" showErrorMessage="1" error="The number is too high!" sqref="G36" xr:uid="{00000000-0002-0000-0200-00000C000000}">
      <formula1>3</formula1>
    </dataValidation>
    <dataValidation type="whole" operator="lessThanOrEqual" allowBlank="1" showInputMessage="1" showErrorMessage="1" error="The maximum value is 4! _x000a_Love, Kristin" sqref="G23" xr:uid="{00000000-0002-0000-0200-00000D000000}">
      <formula1>4</formula1>
    </dataValidation>
    <dataValidation type="whole" operator="lessThanOrEqual" allowBlank="1" showInputMessage="1" showErrorMessage="1" error="The maximum value is 3!" sqref="O42" xr:uid="{00000000-0002-0000-0200-000010000000}">
      <formula1>3</formula1>
    </dataValidation>
  </dataValidations>
  <pageMargins left="0.7" right="0.7" top="0.75" bottom="0.75" header="0.3" footer="0.3"/>
  <pageSetup paperSize="9" scale="61" fitToWidth="0" orientation="landscape" horizontalDpi="300" verticalDpi="300" r:id="rId1"/>
  <headerFooter>
    <oddHeader xml:space="preserve">&amp;C&amp;"-,Bold"&amp;20&amp;KFF33CCOlje-ergonomer i Rogaland - REBA Risk Assessment </oddHeader>
  </headerFooter>
  <ignoredErrors>
    <ignoredError sqref="Q33:Q36" numberStoredAsText="1"/>
  </ignoredErrors>
  <drawing r:id="rId2"/>
  <legacyDrawing r:id="rId3"/>
  <mc:AlternateContent xmlns:mc="http://schemas.openxmlformats.org/markup-compatibility/2006">
    <mc:Choice Requires="x14">
      <controls>
        <mc:AlternateContent xmlns:mc="http://schemas.openxmlformats.org/markup-compatibility/2006">
          <mc:Choice Requires="x14">
            <control shapeId="1047" r:id="rId4" name="Check Box 23">
              <controlPr defaultSize="0" autoFill="0" autoLine="0" autoPict="0">
                <anchor moveWithCells="1">
                  <from>
                    <xdr:col>12</xdr:col>
                    <xdr:colOff>361950</xdr:colOff>
                    <xdr:row>3</xdr:row>
                    <xdr:rowOff>9525</xdr:rowOff>
                  </from>
                  <to>
                    <xdr:col>14</xdr:col>
                    <xdr:colOff>609600</xdr:colOff>
                    <xdr:row>3</xdr:row>
                    <xdr:rowOff>180975</xdr:rowOff>
                  </to>
                </anchor>
              </controlPr>
            </control>
          </mc:Choice>
        </mc:AlternateContent>
        <mc:AlternateContent xmlns:mc="http://schemas.openxmlformats.org/markup-compatibility/2006">
          <mc:Choice Requires="x14">
            <control shapeId="1051" r:id="rId5" name="Check Box 27">
              <controlPr defaultSize="0" autoFill="0" autoLine="0" autoPict="0">
                <anchor moveWithCells="1">
                  <from>
                    <xdr:col>12</xdr:col>
                    <xdr:colOff>352425</xdr:colOff>
                    <xdr:row>3</xdr:row>
                    <xdr:rowOff>180975</xdr:rowOff>
                  </from>
                  <to>
                    <xdr:col>14</xdr:col>
                    <xdr:colOff>600075</xdr:colOff>
                    <xdr:row>4</xdr:row>
                    <xdr:rowOff>28575</xdr:rowOff>
                  </to>
                </anchor>
              </controlPr>
            </control>
          </mc:Choice>
        </mc:AlternateContent>
        <mc:AlternateContent xmlns:mc="http://schemas.openxmlformats.org/markup-compatibility/2006">
          <mc:Choice Requires="x14">
            <control shapeId="1052" r:id="rId6" name="Check Box 28">
              <controlPr defaultSize="0" autoFill="0" autoLine="0" autoPict="0">
                <anchor moveWithCells="1">
                  <from>
                    <xdr:col>12</xdr:col>
                    <xdr:colOff>342900</xdr:colOff>
                    <xdr:row>6</xdr:row>
                    <xdr:rowOff>9525</xdr:rowOff>
                  </from>
                  <to>
                    <xdr:col>14</xdr:col>
                    <xdr:colOff>609600</xdr:colOff>
                    <xdr:row>6</xdr:row>
                    <xdr:rowOff>180975</xdr:rowOff>
                  </to>
                </anchor>
              </controlPr>
            </control>
          </mc:Choice>
        </mc:AlternateContent>
        <mc:AlternateContent xmlns:mc="http://schemas.openxmlformats.org/markup-compatibility/2006">
          <mc:Choice Requires="x14">
            <control shapeId="1053" r:id="rId7" name="Check Box 29">
              <controlPr defaultSize="0" autoFill="0" autoLine="0" autoPict="0">
                <anchor moveWithCells="1">
                  <from>
                    <xdr:col>12</xdr:col>
                    <xdr:colOff>342900</xdr:colOff>
                    <xdr:row>6</xdr:row>
                    <xdr:rowOff>190500</xdr:rowOff>
                  </from>
                  <to>
                    <xdr:col>14</xdr:col>
                    <xdr:colOff>609600</xdr:colOff>
                    <xdr:row>7</xdr:row>
                    <xdr:rowOff>123825</xdr:rowOff>
                  </to>
                </anchor>
              </controlPr>
            </control>
          </mc:Choice>
        </mc:AlternateContent>
        <mc:AlternateContent xmlns:mc="http://schemas.openxmlformats.org/markup-compatibility/2006">
          <mc:Choice Requires="x14">
            <control shapeId="1054" r:id="rId8" name="Check Box 30">
              <controlPr defaultSize="0" autoFill="0" autoLine="0" autoPict="0">
                <anchor moveWithCells="1">
                  <from>
                    <xdr:col>11</xdr:col>
                    <xdr:colOff>19050</xdr:colOff>
                    <xdr:row>15</xdr:row>
                    <xdr:rowOff>9525</xdr:rowOff>
                  </from>
                  <to>
                    <xdr:col>14</xdr:col>
                    <xdr:colOff>609600</xdr:colOff>
                    <xdr:row>15</xdr:row>
                    <xdr:rowOff>247650</xdr:rowOff>
                  </to>
                </anchor>
              </controlPr>
            </control>
          </mc:Choice>
        </mc:AlternateContent>
        <mc:AlternateContent xmlns:mc="http://schemas.openxmlformats.org/markup-compatibility/2006">
          <mc:Choice Requires="x14">
            <control shapeId="1055" r:id="rId9" name="Check Box 31">
              <controlPr defaultSize="0" autoFill="0" autoLine="0" autoPict="0">
                <anchor moveWithCells="1">
                  <from>
                    <xdr:col>12</xdr:col>
                    <xdr:colOff>295275</xdr:colOff>
                    <xdr:row>10</xdr:row>
                    <xdr:rowOff>19050</xdr:rowOff>
                  </from>
                  <to>
                    <xdr:col>14</xdr:col>
                    <xdr:colOff>609600</xdr:colOff>
                    <xdr:row>10</xdr:row>
                    <xdr:rowOff>209550</xdr:rowOff>
                  </to>
                </anchor>
              </controlPr>
            </control>
          </mc:Choice>
        </mc:AlternateContent>
        <mc:AlternateContent xmlns:mc="http://schemas.openxmlformats.org/markup-compatibility/2006">
          <mc:Choice Requires="x14">
            <control shapeId="1056" r:id="rId10" name="Check Box 32">
              <controlPr defaultSize="0" autoFill="0" autoLine="0" autoPict="0">
                <anchor moveWithCells="1">
                  <from>
                    <xdr:col>12</xdr:col>
                    <xdr:colOff>295275</xdr:colOff>
                    <xdr:row>10</xdr:row>
                    <xdr:rowOff>200025</xdr:rowOff>
                  </from>
                  <to>
                    <xdr:col>14</xdr:col>
                    <xdr:colOff>609600</xdr:colOff>
                    <xdr:row>11</xdr:row>
                    <xdr:rowOff>142875</xdr:rowOff>
                  </to>
                </anchor>
              </controlPr>
            </control>
          </mc:Choice>
        </mc:AlternateContent>
        <mc:AlternateContent xmlns:mc="http://schemas.openxmlformats.org/markup-compatibility/2006">
          <mc:Choice Requires="x14">
            <control shapeId="1058" r:id="rId11" name="Check Box 34">
              <controlPr defaultSize="0" autoFill="0" autoLine="0" autoPict="0">
                <anchor moveWithCells="1">
                  <from>
                    <xdr:col>12</xdr:col>
                    <xdr:colOff>247650</xdr:colOff>
                    <xdr:row>19</xdr:row>
                    <xdr:rowOff>9525</xdr:rowOff>
                  </from>
                  <to>
                    <xdr:col>14</xdr:col>
                    <xdr:colOff>600075</xdr:colOff>
                    <xdr:row>19</xdr:row>
                    <xdr:rowOff>219075</xdr:rowOff>
                  </to>
                </anchor>
              </controlPr>
            </control>
          </mc:Choice>
        </mc:AlternateContent>
        <mc:AlternateContent xmlns:mc="http://schemas.openxmlformats.org/markup-compatibility/2006">
          <mc:Choice Requires="x14">
            <control shapeId="1059" r:id="rId12" name="Check Box 35">
              <controlPr defaultSize="0" autoFill="0" autoLine="0" autoPict="0">
                <anchor moveWithCells="1">
                  <from>
                    <xdr:col>12</xdr:col>
                    <xdr:colOff>247650</xdr:colOff>
                    <xdr:row>19</xdr:row>
                    <xdr:rowOff>209550</xdr:rowOff>
                  </from>
                  <to>
                    <xdr:col>14</xdr:col>
                    <xdr:colOff>600075</xdr:colOff>
                    <xdr:row>20</xdr:row>
                    <xdr:rowOff>190500</xdr:rowOff>
                  </to>
                </anchor>
              </controlPr>
            </control>
          </mc:Choice>
        </mc:AlternateContent>
        <mc:AlternateContent xmlns:mc="http://schemas.openxmlformats.org/markup-compatibility/2006">
          <mc:Choice Requires="x14">
            <control shapeId="1060" r:id="rId13" name="Check Box 36">
              <controlPr defaultSize="0" autoFill="0" autoLine="0" autoPict="0">
                <anchor moveWithCells="1">
                  <from>
                    <xdr:col>12</xdr:col>
                    <xdr:colOff>247650</xdr:colOff>
                    <xdr:row>20</xdr:row>
                    <xdr:rowOff>180975</xdr:rowOff>
                  </from>
                  <to>
                    <xdr:col>14</xdr:col>
                    <xdr:colOff>600075</xdr:colOff>
                    <xdr:row>21</xdr:row>
                    <xdr:rowOff>104775</xdr:rowOff>
                  </to>
                </anchor>
              </controlPr>
            </control>
          </mc:Choice>
        </mc:AlternateContent>
        <mc:AlternateContent xmlns:mc="http://schemas.openxmlformats.org/markup-compatibility/2006">
          <mc:Choice Requires="x14">
            <control shapeId="1062" r:id="rId14" name="Check Box 38">
              <controlPr defaultSize="0" autoFill="0" autoLine="0" autoPict="0">
                <anchor moveWithCells="1">
                  <from>
                    <xdr:col>11</xdr:col>
                    <xdr:colOff>257175</xdr:colOff>
                    <xdr:row>27</xdr:row>
                    <xdr:rowOff>9525</xdr:rowOff>
                  </from>
                  <to>
                    <xdr:col>14</xdr:col>
                    <xdr:colOff>600075</xdr:colOff>
                    <xdr:row>28</xdr:row>
                    <xdr:rowOff>85725</xdr:rowOff>
                  </to>
                </anchor>
              </controlPr>
            </control>
          </mc:Choice>
        </mc:AlternateContent>
        <mc:AlternateContent xmlns:mc="http://schemas.openxmlformats.org/markup-compatibility/2006">
          <mc:Choice Requires="x14">
            <control shapeId="1064" r:id="rId15" name="Check Box 40">
              <controlPr defaultSize="0" autoFill="0" autoLine="0" autoPict="0">
                <anchor moveWithCells="1">
                  <from>
                    <xdr:col>7</xdr:col>
                    <xdr:colOff>352425</xdr:colOff>
                    <xdr:row>39</xdr:row>
                    <xdr:rowOff>9525</xdr:rowOff>
                  </from>
                  <to>
                    <xdr:col>14</xdr:col>
                    <xdr:colOff>600075</xdr:colOff>
                    <xdr:row>39</xdr:row>
                    <xdr:rowOff>180975</xdr:rowOff>
                  </to>
                </anchor>
              </controlPr>
            </control>
          </mc:Choice>
        </mc:AlternateContent>
        <mc:AlternateContent xmlns:mc="http://schemas.openxmlformats.org/markup-compatibility/2006">
          <mc:Choice Requires="x14">
            <control shapeId="1065" r:id="rId16" name="Check Box 41">
              <controlPr defaultSize="0" autoFill="0" autoLine="0" autoPict="0">
                <anchor moveWithCells="1">
                  <from>
                    <xdr:col>7</xdr:col>
                    <xdr:colOff>352425</xdr:colOff>
                    <xdr:row>39</xdr:row>
                    <xdr:rowOff>190500</xdr:rowOff>
                  </from>
                  <to>
                    <xdr:col>14</xdr:col>
                    <xdr:colOff>600075</xdr:colOff>
                    <xdr:row>40</xdr:row>
                    <xdr:rowOff>19050</xdr:rowOff>
                  </to>
                </anchor>
              </controlPr>
            </control>
          </mc:Choice>
        </mc:AlternateContent>
        <mc:AlternateContent xmlns:mc="http://schemas.openxmlformats.org/markup-compatibility/2006">
          <mc:Choice Requires="x14">
            <control shapeId="1066" r:id="rId17" name="Check Box 42">
              <controlPr defaultSize="0" autoFill="0" autoLine="0" autoPict="0">
                <anchor moveWithCells="1">
                  <from>
                    <xdr:col>7</xdr:col>
                    <xdr:colOff>352425</xdr:colOff>
                    <xdr:row>40</xdr:row>
                    <xdr:rowOff>38100</xdr:rowOff>
                  </from>
                  <to>
                    <xdr:col>14</xdr:col>
                    <xdr:colOff>600075</xdr:colOff>
                    <xdr:row>40</xdr:row>
                    <xdr:rowOff>200025</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8"/>
  </sheetPr>
  <dimension ref="A1:R14"/>
  <sheetViews>
    <sheetView zoomScale="80" zoomScaleNormal="80" workbookViewId="0">
      <selection activeCell="G30" sqref="G30"/>
    </sheetView>
  </sheetViews>
  <sheetFormatPr defaultColWidth="13.7109375" defaultRowHeight="14.45" customHeight="1" x14ac:dyDescent="0.25"/>
  <cols>
    <col min="1" max="1" width="6.42578125" customWidth="1"/>
    <col min="3" max="3" width="4.85546875" customWidth="1"/>
    <col min="4" max="4" width="3.28515625" customWidth="1"/>
    <col min="5" max="5" width="3.85546875" customWidth="1"/>
    <col min="6" max="6" width="21.5703125" customWidth="1"/>
    <col min="7" max="7" width="23.85546875" customWidth="1"/>
    <col min="8" max="8" width="22.7109375" customWidth="1"/>
    <col min="9" max="9" width="18.7109375" customWidth="1"/>
    <col min="10" max="10" width="23.5703125" customWidth="1"/>
    <col min="11" max="11" width="14" customWidth="1"/>
    <col min="12" max="12" width="19.5703125" customWidth="1"/>
    <col min="13" max="13" width="21.140625" customWidth="1"/>
    <col min="14" max="14" width="16.140625" customWidth="1"/>
    <col min="15" max="15" width="19.140625" customWidth="1"/>
  </cols>
  <sheetData>
    <row r="1" spans="1:18" ht="14.45" customHeight="1" thickBot="1" x14ac:dyDescent="0.3"/>
    <row r="2" spans="1:18" ht="18" x14ac:dyDescent="0.25">
      <c r="A2" s="44"/>
      <c r="B2" s="713" t="s">
        <v>93</v>
      </c>
      <c r="C2" s="714"/>
      <c r="D2" s="714"/>
      <c r="E2" s="714"/>
      <c r="F2" s="714"/>
      <c r="G2" s="714"/>
      <c r="H2" s="714"/>
      <c r="I2" s="714"/>
      <c r="J2" s="714"/>
      <c r="K2" s="82"/>
      <c r="L2" s="82"/>
      <c r="M2" s="82"/>
      <c r="N2" s="49"/>
      <c r="O2" s="50"/>
      <c r="P2" s="44"/>
      <c r="Q2" s="44"/>
      <c r="R2" s="44"/>
    </row>
    <row r="3" spans="1:18" ht="18" x14ac:dyDescent="0.25">
      <c r="A3" s="44"/>
      <c r="B3" s="715" t="s">
        <v>94</v>
      </c>
      <c r="C3" s="716"/>
      <c r="D3" s="716"/>
      <c r="E3" s="716"/>
      <c r="F3" s="716"/>
      <c r="G3" s="716"/>
      <c r="H3" s="716"/>
      <c r="I3" s="716"/>
      <c r="J3" s="716"/>
      <c r="K3" s="83"/>
      <c r="L3" s="83"/>
      <c r="M3" s="83"/>
      <c r="N3" s="51"/>
      <c r="O3" s="52"/>
      <c r="P3" s="44"/>
      <c r="Q3" s="44"/>
      <c r="R3" s="44"/>
    </row>
    <row r="4" spans="1:18" ht="24" customHeight="1" x14ac:dyDescent="0.3">
      <c r="A4" s="44"/>
      <c r="B4" s="58" t="s">
        <v>95</v>
      </c>
      <c r="C4" s="59"/>
      <c r="D4" s="59"/>
      <c r="E4" s="59"/>
      <c r="F4" s="60"/>
      <c r="G4" s="51"/>
      <c r="H4" s="51"/>
      <c r="I4" s="51"/>
      <c r="J4" s="51"/>
      <c r="K4" s="51"/>
      <c r="L4" s="51"/>
      <c r="M4" s="51"/>
      <c r="N4" s="51"/>
      <c r="O4" s="52"/>
      <c r="P4" s="44"/>
      <c r="Q4" s="44"/>
      <c r="R4" s="44"/>
    </row>
    <row r="5" spans="1:18" ht="17.25" x14ac:dyDescent="0.3">
      <c r="A5" s="44"/>
      <c r="B5" s="53" t="s">
        <v>96</v>
      </c>
      <c r="C5" s="54"/>
      <c r="D5" s="54"/>
      <c r="E5" s="54"/>
      <c r="F5" s="51"/>
      <c r="G5" s="51"/>
      <c r="H5" s="51"/>
      <c r="I5" s="51"/>
      <c r="J5" s="51"/>
      <c r="K5" s="51"/>
      <c r="L5" s="51"/>
      <c r="M5" s="51"/>
      <c r="N5" s="51"/>
      <c r="O5" s="52"/>
      <c r="P5" s="44"/>
      <c r="Q5" s="44"/>
      <c r="R5" s="44"/>
    </row>
    <row r="6" spans="1:18" ht="15" x14ac:dyDescent="0.25">
      <c r="A6" s="44"/>
      <c r="B6" s="55" t="s">
        <v>97</v>
      </c>
      <c r="C6" s="56"/>
      <c r="D6" s="56"/>
      <c r="E6" s="56"/>
      <c r="F6" s="51"/>
      <c r="G6" s="51"/>
      <c r="H6" s="51"/>
      <c r="I6" s="51"/>
      <c r="J6" s="51"/>
      <c r="K6" s="51"/>
      <c r="L6" s="51"/>
      <c r="M6" s="51"/>
      <c r="N6" s="51"/>
      <c r="O6" s="52"/>
      <c r="P6" s="44"/>
      <c r="Q6" s="44"/>
      <c r="R6" s="44"/>
    </row>
    <row r="7" spans="1:18" ht="15" x14ac:dyDescent="0.25">
      <c r="A7" s="44"/>
      <c r="B7" s="55" t="s">
        <v>98</v>
      </c>
      <c r="C7" s="56"/>
      <c r="D7" s="56"/>
      <c r="E7" s="56"/>
      <c r="F7" s="51"/>
      <c r="G7" s="51"/>
      <c r="H7" s="51"/>
      <c r="I7" s="51"/>
      <c r="J7" s="51"/>
      <c r="K7" s="51"/>
      <c r="L7" s="51"/>
      <c r="M7" s="51"/>
      <c r="N7" s="51"/>
      <c r="O7" s="52"/>
      <c r="P7" s="44"/>
      <c r="Q7" s="44"/>
      <c r="R7" s="44"/>
    </row>
    <row r="8" spans="1:18" ht="15" x14ac:dyDescent="0.25">
      <c r="A8" s="44"/>
      <c r="B8" s="55" t="s">
        <v>99</v>
      </c>
      <c r="C8" s="56"/>
      <c r="D8" s="56"/>
      <c r="E8" s="56"/>
      <c r="F8" s="51"/>
      <c r="G8" s="51"/>
      <c r="H8" s="51"/>
      <c r="I8" s="51"/>
      <c r="J8" s="51"/>
      <c r="K8" s="51"/>
      <c r="L8" s="51"/>
      <c r="M8" s="51"/>
      <c r="N8" s="51"/>
      <c r="O8" s="52"/>
      <c r="P8" s="44"/>
      <c r="Q8" s="44"/>
      <c r="R8" s="44"/>
    </row>
    <row r="9" spans="1:18" ht="15" x14ac:dyDescent="0.25">
      <c r="A9" s="44"/>
      <c r="B9" s="57" t="s">
        <v>100</v>
      </c>
      <c r="C9" s="56"/>
      <c r="D9" s="56"/>
      <c r="E9" s="56"/>
      <c r="F9" s="51"/>
      <c r="G9" s="51"/>
      <c r="H9" s="51"/>
      <c r="I9" s="51"/>
      <c r="J9" s="51"/>
      <c r="K9" s="51"/>
      <c r="L9" s="51"/>
      <c r="M9" s="51"/>
      <c r="N9" s="51"/>
      <c r="O9" s="52"/>
      <c r="P9" s="44"/>
      <c r="Q9" s="44"/>
      <c r="R9" s="44"/>
    </row>
    <row r="10" spans="1:18" ht="15" x14ac:dyDescent="0.25">
      <c r="A10" s="44"/>
      <c r="B10" s="55" t="s">
        <v>101</v>
      </c>
      <c r="C10" s="56"/>
      <c r="D10" s="56"/>
      <c r="E10" s="56"/>
      <c r="F10" s="51"/>
      <c r="G10" s="51"/>
      <c r="H10" s="51"/>
      <c r="I10" s="51"/>
      <c r="J10" s="51"/>
      <c r="K10" s="51"/>
      <c r="L10" s="51"/>
      <c r="M10" s="51"/>
      <c r="N10" s="51"/>
      <c r="O10" s="52"/>
      <c r="P10" s="44"/>
      <c r="Q10" s="44"/>
      <c r="R10" s="44"/>
    </row>
    <row r="11" spans="1:18" ht="18" customHeight="1" thickBot="1" x14ac:dyDescent="0.3">
      <c r="A11" s="44"/>
      <c r="B11" s="55" t="s">
        <v>102</v>
      </c>
      <c r="C11" s="56"/>
      <c r="D11" s="56"/>
      <c r="E11" s="56"/>
      <c r="F11" s="51"/>
      <c r="G11" s="51"/>
      <c r="H11" s="51"/>
      <c r="I11" s="51"/>
      <c r="J11" s="51"/>
      <c r="K11" s="51"/>
      <c r="L11" s="51"/>
      <c r="M11" s="51"/>
      <c r="N11" s="51"/>
      <c r="O11" s="52"/>
      <c r="P11" s="44"/>
      <c r="Q11" s="44"/>
      <c r="R11" s="44"/>
    </row>
    <row r="12" spans="1:18" ht="15.75" x14ac:dyDescent="0.25">
      <c r="A12" s="45"/>
      <c r="B12" s="717" t="s">
        <v>103</v>
      </c>
      <c r="C12" s="718"/>
      <c r="D12" s="718"/>
      <c r="E12" s="719"/>
      <c r="F12" s="720" t="s">
        <v>104</v>
      </c>
      <c r="G12" s="719"/>
      <c r="H12" s="189"/>
      <c r="I12" s="710" t="s">
        <v>105</v>
      </c>
      <c r="J12" s="712"/>
      <c r="K12" s="710" t="s">
        <v>106</v>
      </c>
      <c r="L12" s="711"/>
      <c r="M12" s="712"/>
      <c r="N12" s="61"/>
      <c r="O12" s="62" t="s">
        <v>107</v>
      </c>
      <c r="P12" s="46"/>
      <c r="Q12" s="47"/>
      <c r="R12" s="47"/>
    </row>
    <row r="13" spans="1:18" ht="129.75" x14ac:dyDescent="0.25">
      <c r="A13" s="44"/>
      <c r="B13" s="48" t="s">
        <v>108</v>
      </c>
      <c r="C13" s="84" t="s">
        <v>127</v>
      </c>
      <c r="D13" s="84" t="s">
        <v>128</v>
      </c>
      <c r="E13" s="84" t="s">
        <v>129</v>
      </c>
      <c r="F13" s="85" t="s">
        <v>109</v>
      </c>
      <c r="G13" s="85" t="s">
        <v>110</v>
      </c>
      <c r="H13" s="86" t="s">
        <v>138</v>
      </c>
      <c r="I13" s="190" t="s">
        <v>111</v>
      </c>
      <c r="J13" s="85" t="s">
        <v>135</v>
      </c>
      <c r="K13" s="86" t="s">
        <v>136</v>
      </c>
      <c r="L13" s="86" t="s">
        <v>112</v>
      </c>
      <c r="M13" s="86" t="s">
        <v>137</v>
      </c>
      <c r="N13" s="85" t="s">
        <v>113</v>
      </c>
      <c r="O13" s="87"/>
      <c r="P13" s="44"/>
      <c r="Q13" s="44"/>
      <c r="R13" s="44"/>
    </row>
    <row r="14" spans="1:18" ht="78" customHeight="1" thickBot="1" x14ac:dyDescent="0.3">
      <c r="B14" s="88"/>
      <c r="C14" s="89"/>
      <c r="D14" s="89"/>
      <c r="E14" s="89"/>
      <c r="F14" s="89"/>
      <c r="G14" s="89"/>
      <c r="H14" s="89"/>
      <c r="I14" s="89"/>
      <c r="J14" s="89"/>
      <c r="K14" s="89"/>
      <c r="L14" s="89"/>
      <c r="M14" s="89"/>
      <c r="N14" s="89"/>
      <c r="O14" s="90"/>
    </row>
  </sheetData>
  <mergeCells count="6">
    <mergeCell ref="K12:M12"/>
    <mergeCell ref="B2:J2"/>
    <mergeCell ref="B3:J3"/>
    <mergeCell ref="B12:E12"/>
    <mergeCell ref="F12:G12"/>
    <mergeCell ref="I12:J12"/>
  </mergeCells>
  <pageMargins left="0.7" right="0.7" top="0.75" bottom="0.75" header="0.3" footer="0.3"/>
  <pageSetup paperSize="9"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B04048-3177-4E72-845A-A15AB5397B30}">
  <sheetPr>
    <tabColor theme="2"/>
  </sheetPr>
  <dimension ref="A1"/>
  <sheetViews>
    <sheetView workbookViewId="0">
      <selection activeCell="S24" sqref="S24"/>
    </sheetView>
  </sheetViews>
  <sheetFormatPr defaultRowHeight="15" x14ac:dyDescent="0.25"/>
  <cols>
    <col min="1" max="16384" width="9.140625" style="26"/>
  </cols>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Q10"/>
  <sheetViews>
    <sheetView workbookViewId="0">
      <selection activeCell="N2" sqref="N2"/>
    </sheetView>
  </sheetViews>
  <sheetFormatPr defaultRowHeight="14.45" customHeight="1" x14ac:dyDescent="0.25"/>
  <cols>
    <col min="1" max="1" width="17.7109375" customWidth="1"/>
    <col min="3" max="3" width="23.7109375" customWidth="1"/>
    <col min="4" max="5" width="22.28515625" customWidth="1"/>
    <col min="6" max="6" width="15.85546875" customWidth="1"/>
    <col min="7" max="7" width="8.7109375" customWidth="1"/>
    <col min="8" max="8" width="12.85546875" style="203" customWidth="1"/>
    <col min="9" max="9" width="29.28515625" customWidth="1"/>
    <col min="10" max="10" width="44.5703125" customWidth="1"/>
    <col min="11" max="11" width="20.140625" customWidth="1"/>
    <col min="15" max="15" width="14.28515625" style="203" customWidth="1"/>
    <col min="16" max="16" width="28.42578125" style="233" customWidth="1"/>
  </cols>
  <sheetData>
    <row r="1" spans="1:17" ht="30" x14ac:dyDescent="0.25">
      <c r="A1" s="38" t="s">
        <v>78</v>
      </c>
      <c r="B1" s="39"/>
      <c r="C1" s="38" t="s">
        <v>79</v>
      </c>
      <c r="D1" s="38" t="s">
        <v>80</v>
      </c>
      <c r="E1" s="40" t="s">
        <v>81</v>
      </c>
      <c r="F1" s="38" t="s">
        <v>82</v>
      </c>
      <c r="G1" s="38" t="s">
        <v>83</v>
      </c>
      <c r="H1" s="204"/>
      <c r="I1" s="38" t="s">
        <v>200</v>
      </c>
      <c r="J1" s="80" t="s">
        <v>216</v>
      </c>
      <c r="K1" s="80" t="s">
        <v>199</v>
      </c>
      <c r="L1" s="80" t="s">
        <v>241</v>
      </c>
      <c r="M1" s="80" t="s">
        <v>229</v>
      </c>
      <c r="N1" s="80" t="s">
        <v>270</v>
      </c>
      <c r="O1" s="232" t="s">
        <v>277</v>
      </c>
      <c r="P1" s="235" t="s">
        <v>280</v>
      </c>
      <c r="Q1" s="80" t="s">
        <v>291</v>
      </c>
    </row>
    <row r="2" spans="1:17" ht="45" x14ac:dyDescent="0.25">
      <c r="A2" s="41" t="s">
        <v>71</v>
      </c>
      <c r="B2" s="39"/>
      <c r="C2" s="42" t="s">
        <v>72</v>
      </c>
      <c r="D2" s="42" t="s">
        <v>73</v>
      </c>
      <c r="E2" s="43" t="s">
        <v>74</v>
      </c>
      <c r="F2" s="39" t="s">
        <v>71</v>
      </c>
      <c r="G2" s="39">
        <v>1</v>
      </c>
      <c r="H2" s="205"/>
      <c r="I2" t="s">
        <v>202</v>
      </c>
      <c r="J2" t="s">
        <v>220</v>
      </c>
      <c r="K2" t="s">
        <v>224</v>
      </c>
      <c r="L2" t="s">
        <v>242</v>
      </c>
      <c r="M2" t="s">
        <v>246</v>
      </c>
      <c r="N2" t="s">
        <v>275</v>
      </c>
      <c r="O2" s="203">
        <v>1</v>
      </c>
      <c r="P2" s="233" t="s">
        <v>282</v>
      </c>
      <c r="Q2" t="s">
        <v>292</v>
      </c>
    </row>
    <row r="3" spans="1:17" ht="42.6" customHeight="1" x14ac:dyDescent="0.25">
      <c r="A3" s="41" t="s">
        <v>84</v>
      </c>
      <c r="B3" s="39"/>
      <c r="C3" s="201" t="s">
        <v>211</v>
      </c>
      <c r="D3" s="201" t="s">
        <v>212</v>
      </c>
      <c r="E3" s="43" t="s">
        <v>85</v>
      </c>
      <c r="F3" s="39" t="s">
        <v>84</v>
      </c>
      <c r="G3" s="39">
        <v>2</v>
      </c>
      <c r="H3" s="205"/>
      <c r="I3" t="s">
        <v>203</v>
      </c>
      <c r="J3" t="s">
        <v>221</v>
      </c>
      <c r="K3" t="s">
        <v>225</v>
      </c>
      <c r="L3" t="s">
        <v>243</v>
      </c>
      <c r="M3" t="s">
        <v>247</v>
      </c>
      <c r="N3" t="s">
        <v>271</v>
      </c>
      <c r="O3" s="203">
        <v>2</v>
      </c>
      <c r="P3" s="233" t="s">
        <v>283</v>
      </c>
      <c r="Q3" t="s">
        <v>293</v>
      </c>
    </row>
    <row r="4" spans="1:17" ht="30" x14ac:dyDescent="0.25">
      <c r="A4" s="39"/>
      <c r="B4" s="39"/>
      <c r="C4" s="42" t="s">
        <v>75</v>
      </c>
      <c r="D4" s="42" t="s">
        <v>76</v>
      </c>
      <c r="E4" s="43" t="s">
        <v>86</v>
      </c>
      <c r="F4" s="39"/>
      <c r="G4" s="39">
        <v>3</v>
      </c>
      <c r="H4" s="205"/>
      <c r="I4" t="s">
        <v>204</v>
      </c>
      <c r="J4" t="s">
        <v>219</v>
      </c>
      <c r="K4" t="s">
        <v>226</v>
      </c>
      <c r="L4" t="s">
        <v>244</v>
      </c>
      <c r="M4" t="s">
        <v>249</v>
      </c>
      <c r="N4" t="s">
        <v>273</v>
      </c>
      <c r="O4" s="203">
        <v>3</v>
      </c>
      <c r="P4" s="233" t="s">
        <v>284</v>
      </c>
      <c r="Q4" t="s">
        <v>294</v>
      </c>
    </row>
    <row r="5" spans="1:17" ht="29.25" x14ac:dyDescent="0.25">
      <c r="A5" s="39"/>
      <c r="B5" s="39"/>
      <c r="C5" s="39"/>
      <c r="D5" s="39"/>
      <c r="E5" s="43" t="s">
        <v>87</v>
      </c>
      <c r="F5" s="39"/>
      <c r="G5" s="39"/>
      <c r="H5" s="205"/>
      <c r="J5" t="s">
        <v>289</v>
      </c>
      <c r="M5" t="s">
        <v>248</v>
      </c>
      <c r="N5" t="s">
        <v>272</v>
      </c>
      <c r="Q5" t="s">
        <v>295</v>
      </c>
    </row>
    <row r="6" spans="1:17" ht="43.5" x14ac:dyDescent="0.25">
      <c r="A6" s="39"/>
      <c r="B6" s="39"/>
      <c r="C6" s="39"/>
      <c r="D6" s="39"/>
      <c r="E6" s="43" t="s">
        <v>88</v>
      </c>
      <c r="F6" s="39"/>
      <c r="G6" s="39"/>
      <c r="H6" s="205"/>
      <c r="J6" t="s">
        <v>218</v>
      </c>
      <c r="M6" t="s">
        <v>269</v>
      </c>
      <c r="N6" t="s">
        <v>274</v>
      </c>
    </row>
    <row r="7" spans="1:17" ht="43.5" x14ac:dyDescent="0.25">
      <c r="A7" s="39"/>
      <c r="B7" s="39"/>
      <c r="C7" s="39"/>
      <c r="D7" s="39"/>
      <c r="E7" s="43" t="s">
        <v>89</v>
      </c>
      <c r="F7" s="39"/>
      <c r="G7" s="39"/>
      <c r="H7" s="205"/>
      <c r="J7" t="s">
        <v>217</v>
      </c>
      <c r="N7" t="s">
        <v>276</v>
      </c>
    </row>
    <row r="8" spans="1:17" ht="43.5" x14ac:dyDescent="0.25">
      <c r="A8" s="39"/>
      <c r="B8" s="39"/>
      <c r="C8" s="39"/>
      <c r="D8" s="39"/>
      <c r="E8" s="43" t="s">
        <v>90</v>
      </c>
      <c r="F8" s="39"/>
      <c r="G8" s="39"/>
      <c r="H8" s="205"/>
      <c r="J8" t="s">
        <v>213</v>
      </c>
    </row>
    <row r="9" spans="1:17" ht="43.5" x14ac:dyDescent="0.25">
      <c r="A9" s="39"/>
      <c r="B9" s="39"/>
      <c r="C9" s="39"/>
      <c r="D9" s="39"/>
      <c r="E9" s="43" t="s">
        <v>91</v>
      </c>
      <c r="F9" s="39"/>
      <c r="G9" s="39"/>
      <c r="H9" s="205"/>
      <c r="J9" t="s">
        <v>214</v>
      </c>
    </row>
    <row r="10" spans="1:17" ht="43.5" x14ac:dyDescent="0.25">
      <c r="A10" s="39"/>
      <c r="B10" s="39"/>
      <c r="C10" s="39"/>
      <c r="D10" s="39"/>
      <c r="E10" s="43" t="s">
        <v>92</v>
      </c>
      <c r="F10" s="39"/>
      <c r="G10" s="39"/>
      <c r="H10" s="205"/>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1 6 " ? > < W o r k b o o k S t a t e   x m l n s : i = " h t t p : / / w w w . w 3 . o r g / 2 0 0 1 / X M L S c h e m a - i n s t a n c e "   x m l n s = " h t t p : / / s c h e m a s . m i c r o s o f t . c o m / P o w e r B I A d d I n " > < L a s t P r o v i d e d R a n g e N a m e I d > 0 < / L a s t P r o v i d e d R a n g e N a m e I d > < L a s t U s e d G r o u p O b j e c t I d > < / L a s t U s e d G r o u p O b j e c t I d > < T i l e s L i s t > < T i l e s / > < / T i l e s L i s t > < / W o r k b o o k S t a t e > 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4.xml><?xml version="1.0" encoding="utf-8"?>
<ct:contentTypeSchema xmlns:ct="http://schemas.microsoft.com/office/2006/metadata/contentType" xmlns:ma="http://schemas.microsoft.com/office/2006/metadata/properties/metaAttributes" ct:_="" ma:_="" ma:contentTypeName="Document" ma:contentTypeID="0x01010079F97B2047128E4AA18F2120B516DB65" ma:contentTypeVersion="10" ma:contentTypeDescription="Create a new document." ma:contentTypeScope="" ma:versionID="141e49c2c97bde16828716a01a314f83">
  <xsd:schema xmlns:xsd="http://www.w3.org/2001/XMLSchema" xmlns:xs="http://www.w3.org/2001/XMLSchema" xmlns:p="http://schemas.microsoft.com/office/2006/metadata/properties" xmlns:ns3="c5e53eb2-a7c8-418c-8164-ff9b87695f17" xmlns:ns4="7a61c343-f6e7-49c9-aaa1-682af695e38f" targetNamespace="http://schemas.microsoft.com/office/2006/metadata/properties" ma:root="true" ma:fieldsID="1c60a32832b37a2ce6a246772e0cdc17" ns3:_="" ns4:_="">
    <xsd:import namespace="c5e53eb2-a7c8-418c-8164-ff9b87695f17"/>
    <xsd:import namespace="7a61c343-f6e7-49c9-aaa1-682af695e38f"/>
    <xsd:element name="properties">
      <xsd:complexType>
        <xsd:sequence>
          <xsd:element name="documentManagement">
            <xsd:complexType>
              <xsd:all>
                <xsd:element ref="ns3:MediaServiceMetadata" minOccurs="0"/>
                <xsd:element ref="ns3:MediaServiceFastMetadata" minOccurs="0"/>
                <xsd:element ref="ns3:MediaServiceAutoTags" minOccurs="0"/>
                <xsd:element ref="ns3:MediaServiceOCR" minOccurs="0"/>
                <xsd:element ref="ns3:MediaServiceGenerationTime" minOccurs="0"/>
                <xsd:element ref="ns3:MediaServiceEventHashCode" minOccurs="0"/>
                <xsd:element ref="ns4:SharedWithUsers" minOccurs="0"/>
                <xsd:element ref="ns4:SharedWithDetails" minOccurs="0"/>
                <xsd:element ref="ns4:SharingHintHash" minOccurs="0"/>
                <xsd:element ref="ns3: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5e53eb2-a7c8-418c-8164-ff9b87695f1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DateTaken" ma:index="17" nillable="true" ma:displayName="MediaServiceDateTaken" ma:hidden="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a61c343-f6e7-49c9-aaa1-682af695e38f"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element name="SharingHintHash" ma:index="16"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6CE99A1-BADD-4305-90E6-9FA730413BD7}">
  <ds:schemaRefs>
    <ds:schemaRef ds:uri="http://schemas.microsoft.com/PowerBIAddIn"/>
  </ds:schemaRefs>
</ds:datastoreItem>
</file>

<file path=customXml/itemProps2.xml><?xml version="1.0" encoding="utf-8"?>
<ds:datastoreItem xmlns:ds="http://schemas.openxmlformats.org/officeDocument/2006/customXml" ds:itemID="{842DED46-2488-456D-B0A4-5EFD932D73BA}">
  <ds:schemaRefs>
    <ds:schemaRef ds:uri="http://schemas.microsoft.com/sharepoint/v3/contenttype/forms"/>
  </ds:schemaRefs>
</ds:datastoreItem>
</file>

<file path=customXml/itemProps3.xml><?xml version="1.0" encoding="utf-8"?>
<ds:datastoreItem xmlns:ds="http://schemas.openxmlformats.org/officeDocument/2006/customXml" ds:itemID="{FFAE216C-CC4F-4098-BBAF-43665D34499B}">
  <ds:schemaRefs>
    <ds:schemaRef ds:uri="http://schemas.microsoft.com/office/infopath/2007/PartnerControls"/>
    <ds:schemaRef ds:uri="http://purl.org/dc/elements/1.1/"/>
    <ds:schemaRef ds:uri="http://schemas.microsoft.com/office/2006/metadata/properties"/>
    <ds:schemaRef ds:uri="c5e53eb2-a7c8-418c-8164-ff9b87695f17"/>
    <ds:schemaRef ds:uri="http://purl.org/dc/terms/"/>
    <ds:schemaRef ds:uri="http://schemas.openxmlformats.org/package/2006/metadata/core-properties"/>
    <ds:schemaRef ds:uri="http://schemas.microsoft.com/office/2006/documentManagement/types"/>
    <ds:schemaRef ds:uri="7a61c343-f6e7-49c9-aaa1-682af695e38f"/>
    <ds:schemaRef ds:uri="http://www.w3.org/XML/1998/namespace"/>
    <ds:schemaRef ds:uri="http://purl.org/dc/dcmitype/"/>
  </ds:schemaRefs>
</ds:datastoreItem>
</file>

<file path=customXml/itemProps4.xml><?xml version="1.0" encoding="utf-8"?>
<ds:datastoreItem xmlns:ds="http://schemas.openxmlformats.org/officeDocument/2006/customXml" ds:itemID="{E6580D91-73D0-43C3-9422-38ED22F5A88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5e53eb2-a7c8-418c-8164-ff9b87695f17"/>
    <ds:schemaRef ds:uri="7a61c343-f6e7-49c9-aaa1-682af695e38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Innhold</vt:lpstr>
      <vt:lpstr>1. Risikovurdering ventil</vt:lpstr>
      <vt:lpstr>2. REBA</vt:lpstr>
      <vt:lpstr>3. Sjekkliste design</vt:lpstr>
      <vt:lpstr>Recommendations &amp; Req.</vt:lpstr>
      <vt:lpstr>Validation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Kristin Sommer</dc:creator>
  <cp:lastModifiedBy>Kristin Sommer</cp:lastModifiedBy>
  <cp:lastPrinted>2021-10-24T06:54:48Z</cp:lastPrinted>
  <dcterms:created xsi:type="dcterms:W3CDTF">2020-06-04T19:20:53Z</dcterms:created>
  <dcterms:modified xsi:type="dcterms:W3CDTF">2022-11-18T11:11:25Z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0x01010079F97B2047128E4AA18F2120B516DB65</vt:lpwstr>
  </property>
</Properties>
</file>